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0730" windowHeight="9330"/>
  </bookViews>
  <sheets>
    <sheet name="Основні засоби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I11" i="1"/>
  <c r="H11" i="1"/>
  <c r="I65" i="1"/>
  <c r="H65" i="1"/>
  <c r="G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I43" i="1"/>
  <c r="H43" i="1"/>
  <c r="G43" i="1"/>
  <c r="J42" i="1"/>
  <c r="J41" i="1"/>
  <c r="J40" i="1"/>
  <c r="J39" i="1"/>
  <c r="J38" i="1"/>
  <c r="J37" i="1"/>
  <c r="I35" i="1"/>
  <c r="H35" i="1"/>
  <c r="G35" i="1"/>
  <c r="J34" i="1"/>
  <c r="J35" i="1" s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G32" i="1"/>
  <c r="G66" i="1" s="1"/>
  <c r="I32" i="1"/>
  <c r="I66" i="1" s="1"/>
  <c r="H32" i="1"/>
  <c r="H66" i="1" s="1"/>
  <c r="H8" i="1"/>
  <c r="H17" i="1" s="1"/>
  <c r="H67" i="1" s="1"/>
  <c r="I16" i="1"/>
  <c r="H16" i="1"/>
  <c r="J15" i="1"/>
  <c r="J14" i="1"/>
  <c r="J13" i="1"/>
  <c r="J7" i="1"/>
  <c r="J6" i="1"/>
  <c r="I8" i="1"/>
  <c r="I17" i="1" s="1"/>
  <c r="I67" i="1" s="1"/>
  <c r="J65" i="1" l="1"/>
  <c r="J32" i="1"/>
  <c r="J43" i="1"/>
  <c r="J8" i="1"/>
  <c r="J16" i="1"/>
  <c r="J66" i="1" l="1"/>
  <c r="J10" i="1"/>
  <c r="J11" i="1" s="1"/>
  <c r="J17" i="1" s="1"/>
  <c r="J67" i="1" s="1"/>
  <c r="G16" i="1"/>
  <c r="G8" i="1" l="1"/>
  <c r="G17" i="1" s="1"/>
  <c r="G67" i="1" s="1"/>
</calcChain>
</file>

<file path=xl/sharedStrings.xml><?xml version="1.0" encoding="utf-8"?>
<sst xmlns="http://schemas.openxmlformats.org/spreadsheetml/2006/main" count="204" uniqueCount="80">
  <si>
    <t>№
з/п</t>
  </si>
  <si>
    <t>Найменування,
стисла характеристика
та призначення 
об’єкта</t>
  </si>
  <si>
    <t>Рік
випуску (будівництва)
чи дата придбання 
(введення в експлуатацію) та виготовлювач</t>
  </si>
  <si>
    <t>Один. 
вимір.</t>
  </si>
  <si>
    <t>інвентарний/
номенклатурний</t>
  </si>
  <si>
    <t>кількість</t>
  </si>
  <si>
    <t>первісна
(переоцінена)
вартість</t>
  </si>
  <si>
    <t>сума зносу
(накопиченої
амортизації)</t>
  </si>
  <si>
    <t>строк 
корисного
використання</t>
  </si>
  <si>
    <t>01.01.2012</t>
  </si>
  <si>
    <t>01.01.2007</t>
  </si>
  <si>
    <t>23.04.2018</t>
  </si>
  <si>
    <t>Надставка шафи 2д</t>
  </si>
  <si>
    <t>10160054</t>
  </si>
  <si>
    <t>Стіл ігровий</t>
  </si>
  <si>
    <t>10160057</t>
  </si>
  <si>
    <t>Шафа 2д</t>
  </si>
  <si>
    <t>10160055</t>
  </si>
  <si>
    <t>шт.</t>
  </si>
  <si>
    <t>01.01.2010</t>
  </si>
  <si>
    <t>11.02.2020</t>
  </si>
  <si>
    <t>Разом по 1016</t>
  </si>
  <si>
    <t>Разом по 1014</t>
  </si>
  <si>
    <t>Балансова вартість (залишкова)</t>
  </si>
  <si>
    <t>01.12.2017</t>
  </si>
  <si>
    <t>рахунок/
субрахунок</t>
  </si>
  <si>
    <t>ВСЬОГО: 1014</t>
  </si>
  <si>
    <t>ВСЬОГО ОСНОВНІ ЗАСОБИ</t>
  </si>
  <si>
    <t>Бібліотека  с.Жидичин</t>
  </si>
  <si>
    <t>Багатофункціональний пристрій CANON</t>
  </si>
  <si>
    <t>29.03.2018</t>
  </si>
  <si>
    <t>10110018</t>
  </si>
  <si>
    <t>Комп'ютерна техніка</t>
  </si>
  <si>
    <t>19.06.2018</t>
  </si>
  <si>
    <t>10480012</t>
  </si>
  <si>
    <t>Бібліотека с.Липляни</t>
  </si>
  <si>
    <t>Стелажі</t>
  </si>
  <si>
    <t>Бібліотека  с. Кульчин</t>
  </si>
  <si>
    <t>Електронний камін</t>
  </si>
  <si>
    <t>Бібліотека с.Озерце</t>
  </si>
  <si>
    <t>Компютерна техніка</t>
  </si>
  <si>
    <t>Бібліотека с.Жидичин</t>
  </si>
  <si>
    <t>Крісла м'яч</t>
  </si>
  <si>
    <t>маршрутизатор Tenda</t>
  </si>
  <si>
    <t>Пенал</t>
  </si>
  <si>
    <t>Стелажі двохсторонні</t>
  </si>
  <si>
    <t>Стіл компютерний</t>
  </si>
  <si>
    <t>Стілець офісний</t>
  </si>
  <si>
    <t>1016100001</t>
  </si>
  <si>
    <t>1016100327</t>
  </si>
  <si>
    <t>10160056</t>
  </si>
  <si>
    <t>10160017</t>
  </si>
  <si>
    <t>1016100108</t>
  </si>
  <si>
    <t>1016100395</t>
  </si>
  <si>
    <t>1016100394</t>
  </si>
  <si>
    <t>Конференційний стіл</t>
  </si>
  <si>
    <t>Стіл РШ-11</t>
  </si>
  <si>
    <t>Тумбочка для паперів</t>
  </si>
  <si>
    <t>Шафа ШД-600</t>
  </si>
  <si>
    <t>01.01.2006</t>
  </si>
  <si>
    <t>10610004</t>
  </si>
  <si>
    <t>10610033</t>
  </si>
  <si>
    <t>10610014</t>
  </si>
  <si>
    <t>10610015</t>
  </si>
  <si>
    <t>10610016</t>
  </si>
  <si>
    <t>10610017</t>
  </si>
  <si>
    <t>10610018</t>
  </si>
  <si>
    <t>10610019</t>
  </si>
  <si>
    <t>10610020</t>
  </si>
  <si>
    <t>10610021</t>
  </si>
  <si>
    <t>10610022</t>
  </si>
  <si>
    <t>10610023</t>
  </si>
  <si>
    <t>10610024</t>
  </si>
  <si>
    <t>10610025</t>
  </si>
  <si>
    <t>10610026</t>
  </si>
  <si>
    <t>10610031</t>
  </si>
  <si>
    <t>10610007</t>
  </si>
  <si>
    <t>ВСЬОГО: 1016</t>
  </si>
  <si>
    <t xml:space="preserve">Додаток № 2 до передавального акту </t>
  </si>
  <si>
    <t xml:space="preserve">                                                                Основні засоби та інвестиційна нерухомість                                                    _______________ № 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</si>
</sst>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₴_-;\-* #,##0_₴_-;_-* &quot;-&quot;_₴_-;_-@_-"/>
  </numFmts>
  <fonts count="7" x14ac:knownFonts="1">
    <font>
      <sz val="8"/>
      <name val="Arial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b/>
      <sz val="12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6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1" fontId="4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wrapText="1"/>
    </xf>
    <xf numFmtId="1" fontId="2" fillId="0" borderId="2" xfId="0" applyNumberFormat="1" applyFont="1" applyBorder="1" applyAlignment="1">
      <alignment horizontal="right" wrapText="1"/>
    </xf>
    <xf numFmtId="4" fontId="2" fillId="0" borderId="2" xfId="0" applyNumberFormat="1" applyFont="1" applyBorder="1" applyAlignment="1">
      <alignment horizontal="right" wrapText="1"/>
    </xf>
    <xf numFmtId="1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right" wrapText="1"/>
    </xf>
    <xf numFmtId="2" fontId="2" fillId="0" borderId="2" xfId="0" applyNumberFormat="1" applyFont="1" applyBorder="1" applyAlignment="1">
      <alignment horizontal="right" wrapText="1"/>
    </xf>
    <xf numFmtId="1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1" fontId="2" fillId="0" borderId="6" xfId="0" applyNumberFormat="1" applyFont="1" applyBorder="1" applyAlignment="1">
      <alignment horizontal="center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1" fontId="4" fillId="0" borderId="6" xfId="0" applyNumberFormat="1" applyFont="1" applyBorder="1" applyAlignment="1">
      <alignment vertical="center" wrapText="1"/>
    </xf>
    <xf numFmtId="1" fontId="2" fillId="0" borderId="4" xfId="0" applyNumberFormat="1" applyFont="1" applyBorder="1" applyAlignment="1">
      <alignment horizontal="right" wrapText="1"/>
    </xf>
    <xf numFmtId="4" fontId="2" fillId="0" borderId="4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right" wrapText="1"/>
    </xf>
    <xf numFmtId="0" fontId="2" fillId="0" borderId="4" xfId="0" applyFont="1" applyBorder="1" applyAlignment="1">
      <alignment horizontal="center" vertical="center" textRotation="90" wrapText="1"/>
    </xf>
    <xf numFmtId="1" fontId="2" fillId="0" borderId="6" xfId="0" applyNumberFormat="1" applyFont="1" applyBorder="1" applyAlignment="1">
      <alignment horizontal="right" wrapText="1"/>
    </xf>
    <xf numFmtId="2" fontId="2" fillId="0" borderId="6" xfId="0" applyNumberFormat="1" applyFont="1" applyBorder="1" applyAlignment="1">
      <alignment horizontal="right" wrapText="1"/>
    </xf>
    <xf numFmtId="4" fontId="2" fillId="0" borderId="6" xfId="0" applyNumberFormat="1" applyFont="1" applyBorder="1" applyAlignment="1">
      <alignment horizontal="right" wrapText="1"/>
    </xf>
    <xf numFmtId="1" fontId="2" fillId="0" borderId="3" xfId="0" applyNumberFormat="1" applyFont="1" applyBorder="1" applyAlignment="1">
      <alignment horizontal="right" wrapText="1"/>
    </xf>
    <xf numFmtId="1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/>
    </xf>
    <xf numFmtId="2" fontId="2" fillId="0" borderId="3" xfId="0" applyNumberFormat="1" applyFont="1" applyBorder="1" applyAlignment="1">
      <alignment horizontal="right" wrapText="1"/>
    </xf>
    <xf numFmtId="0" fontId="2" fillId="0" borderId="6" xfId="0" applyFont="1" applyBorder="1" applyAlignment="1">
      <alignment horizontal="right" wrapText="1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wrapText="1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vertical="center"/>
    </xf>
    <xf numFmtId="1" fontId="2" fillId="0" borderId="6" xfId="0" applyNumberFormat="1" applyFont="1" applyBorder="1" applyAlignment="1">
      <alignment horizontal="left" vertical="center"/>
    </xf>
    <xf numFmtId="1" fontId="2" fillId="0" borderId="6" xfId="0" applyNumberFormat="1" applyFont="1" applyBorder="1" applyAlignment="1">
      <alignment horizontal="right" vertical="center" wrapText="1"/>
    </xf>
    <xf numFmtId="2" fontId="2" fillId="0" borderId="6" xfId="0" applyNumberFormat="1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1" fontId="2" fillId="0" borderId="6" xfId="0" applyNumberFormat="1" applyFont="1" applyBorder="1" applyAlignment="1">
      <alignment horizontal="right" vertical="center"/>
    </xf>
    <xf numFmtId="1" fontId="4" fillId="0" borderId="6" xfId="0" applyNumberFormat="1" applyFont="1" applyBorder="1" applyAlignment="1">
      <alignment horizontal="right" vertical="center" wrapText="1"/>
    </xf>
    <xf numFmtId="2" fontId="4" fillId="0" borderId="6" xfId="0" applyNumberFormat="1" applyFont="1" applyBorder="1" applyAlignment="1">
      <alignment horizontal="right" vertical="center" wrapText="1"/>
    </xf>
    <xf numFmtId="2" fontId="4" fillId="0" borderId="6" xfId="0" applyNumberFormat="1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right" vertical="center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14" fontId="2" fillId="0" borderId="6" xfId="0" applyNumberFormat="1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1" fontId="2" fillId="0" borderId="6" xfId="0" applyNumberFormat="1" applyFont="1" applyFill="1" applyBorder="1" applyAlignment="1">
      <alignment horizontal="left" vertical="center"/>
    </xf>
    <xf numFmtId="2" fontId="4" fillId="0" borderId="6" xfId="0" applyNumberFormat="1" applyFont="1" applyFill="1" applyBorder="1" applyAlignment="1">
      <alignment horizontal="left" vertical="center" wrapText="1"/>
    </xf>
    <xf numFmtId="1" fontId="2" fillId="0" borderId="6" xfId="0" applyNumberFormat="1" applyFont="1" applyBorder="1" applyAlignment="1">
      <alignment horizontal="center" vertical="center"/>
    </xf>
    <xf numFmtId="41" fontId="4" fillId="0" borderId="6" xfId="0" applyNumberFormat="1" applyFont="1" applyFill="1" applyBorder="1" applyAlignment="1">
      <alignment horizontal="left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1" fontId="2" fillId="0" borderId="6" xfId="0" applyNumberFormat="1" applyFont="1" applyFill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2" fillId="0" borderId="21" xfId="0" applyFont="1" applyBorder="1" applyAlignment="1">
      <alignment wrapText="1"/>
    </xf>
    <xf numFmtId="0" fontId="2" fillId="0" borderId="1" xfId="0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2" xfId="0" applyFont="1" applyBorder="1" applyAlignment="1">
      <alignment horizontal="center"/>
    </xf>
    <xf numFmtId="1" fontId="2" fillId="0" borderId="20" xfId="0" applyNumberFormat="1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right" wrapText="1"/>
    </xf>
    <xf numFmtId="2" fontId="2" fillId="0" borderId="8" xfId="0" applyNumberFormat="1" applyFont="1" applyBorder="1" applyAlignment="1">
      <alignment horizontal="right" vertical="center" wrapText="1"/>
    </xf>
    <xf numFmtId="14" fontId="2" fillId="0" borderId="6" xfId="0" applyNumberFormat="1" applyFont="1" applyBorder="1" applyAlignment="1">
      <alignment wrapText="1"/>
    </xf>
    <xf numFmtId="0" fontId="2" fillId="0" borderId="23" xfId="0" applyFont="1" applyBorder="1" applyAlignment="1">
      <alignment wrapText="1"/>
    </xf>
    <xf numFmtId="1" fontId="2" fillId="0" borderId="6" xfId="0" applyNumberFormat="1" applyFont="1" applyBorder="1" applyAlignment="1">
      <alignment wrapText="1"/>
    </xf>
    <xf numFmtId="2" fontId="2" fillId="0" borderId="6" xfId="0" applyNumberFormat="1" applyFont="1" applyBorder="1" applyAlignment="1">
      <alignment wrapText="1"/>
    </xf>
    <xf numFmtId="1" fontId="4" fillId="0" borderId="5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right" wrapText="1"/>
    </xf>
    <xf numFmtId="0" fontId="4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right" vertical="center" wrapText="1"/>
    </xf>
    <xf numFmtId="1" fontId="4" fillId="0" borderId="8" xfId="0" applyNumberFormat="1" applyFont="1" applyBorder="1" applyAlignment="1">
      <alignment horizontal="right" vertical="center" wrapText="1"/>
    </xf>
    <xf numFmtId="2" fontId="4" fillId="0" borderId="8" xfId="0" applyNumberFormat="1" applyFont="1" applyBorder="1" applyAlignment="1">
      <alignment horizontal="right" vertical="center" wrapText="1"/>
    </xf>
    <xf numFmtId="1" fontId="2" fillId="0" borderId="8" xfId="0" applyNumberFormat="1" applyFont="1" applyBorder="1" applyAlignment="1">
      <alignment horizontal="right" vertical="center"/>
    </xf>
    <xf numFmtId="2" fontId="2" fillId="0" borderId="9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center"/>
    </xf>
    <xf numFmtId="1" fontId="4" fillId="0" borderId="6" xfId="0" applyNumberFormat="1" applyFont="1" applyFill="1" applyBorder="1" applyAlignment="1">
      <alignment horizontal="right" vertical="center" wrapText="1"/>
    </xf>
    <xf numFmtId="4" fontId="5" fillId="0" borderId="6" xfId="1" applyNumberFormat="1" applyFont="1" applyBorder="1" applyAlignment="1">
      <alignment horizontal="right" vertical="center"/>
    </xf>
    <xf numFmtId="4" fontId="6" fillId="0" borderId="6" xfId="1" applyNumberFormat="1" applyFont="1" applyBorder="1" applyAlignment="1">
      <alignment horizontal="right" vertical="center"/>
    </xf>
    <xf numFmtId="3" fontId="6" fillId="0" borderId="6" xfId="1" applyNumberFormat="1" applyFont="1" applyBorder="1" applyAlignment="1">
      <alignment horizontal="right" vertical="center"/>
    </xf>
    <xf numFmtId="1" fontId="4" fillId="0" borderId="6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90"/>
    </xf>
    <xf numFmtId="1" fontId="4" fillId="0" borderId="6" xfId="0" applyNumberFormat="1" applyFont="1" applyFill="1" applyBorder="1" applyAlignment="1">
      <alignment horizontal="left" vertical="center"/>
    </xf>
    <xf numFmtId="1" fontId="4" fillId="0" borderId="18" xfId="0" applyNumberFormat="1" applyFont="1" applyFill="1" applyBorder="1" applyAlignment="1">
      <alignment horizontal="left" vertical="center"/>
    </xf>
    <xf numFmtId="1" fontId="4" fillId="0" borderId="16" xfId="0" applyNumberFormat="1" applyFont="1" applyFill="1" applyBorder="1" applyAlignment="1">
      <alignment horizontal="left" vertical="center"/>
    </xf>
    <xf numFmtId="1" fontId="4" fillId="0" borderId="17" xfId="0" applyNumberFormat="1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1" fontId="4" fillId="0" borderId="19" xfId="0" applyNumberFormat="1" applyFont="1" applyFill="1" applyBorder="1" applyAlignment="1">
      <alignment horizontal="left" vertical="center"/>
    </xf>
    <xf numFmtId="1" fontId="4" fillId="0" borderId="22" xfId="0" applyNumberFormat="1" applyFont="1" applyFill="1" applyBorder="1" applyAlignment="1">
      <alignment horizontal="left" vertical="center"/>
    </xf>
    <xf numFmtId="1" fontId="4" fillId="0" borderId="14" xfId="0" applyNumberFormat="1" applyFont="1" applyFill="1" applyBorder="1" applyAlignment="1">
      <alignment horizontal="left" vertical="center"/>
    </xf>
    <xf numFmtId="1" fontId="4" fillId="0" borderId="15" xfId="0" applyNumberFormat="1" applyFont="1" applyFill="1" applyBorder="1" applyAlignment="1">
      <alignment horizontal="left" vertical="center"/>
    </xf>
    <xf numFmtId="1" fontId="4" fillId="0" borderId="10" xfId="0" applyNumberFormat="1" applyFont="1" applyFill="1" applyBorder="1" applyAlignment="1">
      <alignment horizontal="left" vertical="center"/>
    </xf>
    <xf numFmtId="1" fontId="4" fillId="0" borderId="13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top"/>
    </xf>
    <xf numFmtId="0" fontId="2" fillId="0" borderId="10" xfId="0" applyFont="1" applyBorder="1" applyAlignment="1">
      <alignment horizontal="right" vertical="center"/>
    </xf>
  </cellXfs>
  <cellStyles count="2">
    <cellStyle name="Обычный" xfId="0" builtinId="0"/>
    <cellStyle name="Обычный_TDSheet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M67"/>
  <sheetViews>
    <sheetView tabSelected="1" zoomScaleNormal="100" workbookViewId="0">
      <selection activeCell="N3" sqref="N3"/>
    </sheetView>
  </sheetViews>
  <sheetFormatPr defaultColWidth="10.5" defaultRowHeight="11.45" customHeight="1" x14ac:dyDescent="0.25"/>
  <cols>
    <col min="1" max="1" width="6.5" style="1" customWidth="1"/>
    <col min="2" max="2" width="7.33203125" style="1" customWidth="1"/>
    <col min="3" max="3" width="48.5" style="1" customWidth="1"/>
    <col min="4" max="4" width="16.33203125" style="1" customWidth="1"/>
    <col min="5" max="5" width="15.5" style="1" customWidth="1"/>
    <col min="6" max="6" width="9.83203125" style="1" customWidth="1"/>
    <col min="7" max="7" width="7.33203125" style="1" customWidth="1"/>
    <col min="8" max="8" width="17.1640625" style="1" customWidth="1"/>
    <col min="9" max="9" width="17" style="1" customWidth="1"/>
    <col min="10" max="10" width="17.33203125" style="1" customWidth="1"/>
    <col min="11" max="11" width="11.33203125" style="1" customWidth="1"/>
    <col min="12" max="16384" width="10.5" style="2"/>
  </cols>
  <sheetData>
    <row r="1" spans="1:13" ht="22.15" customHeight="1" x14ac:dyDescent="0.25">
      <c r="A1" s="107" t="s">
        <v>78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</row>
    <row r="2" spans="1:13" ht="15.75" customHeight="1" x14ac:dyDescent="0.25">
      <c r="A2" s="108" t="s">
        <v>79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3" s="1" customFormat="1" ht="126.6" customHeight="1" x14ac:dyDescent="0.25">
      <c r="A3" s="90" t="s">
        <v>0</v>
      </c>
      <c r="B3" s="20" t="s">
        <v>25</v>
      </c>
      <c r="C3" s="90" t="s">
        <v>1</v>
      </c>
      <c r="D3" s="90" t="s">
        <v>2</v>
      </c>
      <c r="E3" s="20" t="s">
        <v>4</v>
      </c>
      <c r="F3" s="90" t="s">
        <v>3</v>
      </c>
      <c r="G3" s="91" t="s">
        <v>5</v>
      </c>
      <c r="H3" s="20" t="s">
        <v>6</v>
      </c>
      <c r="I3" s="20" t="s">
        <v>7</v>
      </c>
      <c r="J3" s="20" t="s">
        <v>23</v>
      </c>
      <c r="K3" s="20" t="s">
        <v>8</v>
      </c>
    </row>
    <row r="4" spans="1:13" s="1" customFormat="1" ht="12.95" customHeight="1" x14ac:dyDescent="0.25">
      <c r="A4" s="10">
        <v>1</v>
      </c>
      <c r="B4" s="10"/>
      <c r="C4" s="10">
        <v>2</v>
      </c>
      <c r="D4" s="10">
        <v>3</v>
      </c>
      <c r="E4" s="10">
        <v>4</v>
      </c>
      <c r="F4" s="10">
        <v>5</v>
      </c>
      <c r="G4" s="10">
        <v>6</v>
      </c>
      <c r="H4" s="10">
        <v>7</v>
      </c>
      <c r="I4" s="10">
        <v>8</v>
      </c>
      <c r="J4" s="10">
        <v>9</v>
      </c>
      <c r="K4" s="10">
        <v>10</v>
      </c>
    </row>
    <row r="5" spans="1:13" s="1" customFormat="1" ht="20.25" customHeight="1" x14ac:dyDescent="0.25">
      <c r="A5" s="3"/>
      <c r="B5" s="63"/>
      <c r="C5" s="103" t="s">
        <v>28</v>
      </c>
      <c r="D5" s="104"/>
      <c r="E5" s="104"/>
      <c r="F5" s="104"/>
      <c r="G5" s="104"/>
      <c r="H5" s="104"/>
      <c r="I5" s="104"/>
      <c r="J5" s="104"/>
      <c r="K5" s="105"/>
      <c r="M5" s="106"/>
    </row>
    <row r="6" spans="1:13" s="1" customFormat="1" ht="30" customHeight="1" x14ac:dyDescent="0.25">
      <c r="A6" s="45">
        <v>1</v>
      </c>
      <c r="B6" s="43">
        <v>1014</v>
      </c>
      <c r="C6" s="31" t="s">
        <v>29</v>
      </c>
      <c r="D6" s="61" t="s">
        <v>30</v>
      </c>
      <c r="E6" s="62" t="s">
        <v>31</v>
      </c>
      <c r="F6" s="4" t="s">
        <v>18</v>
      </c>
      <c r="G6" s="5">
        <v>1</v>
      </c>
      <c r="H6" s="6">
        <v>3500</v>
      </c>
      <c r="I6" s="9">
        <v>350.04</v>
      </c>
      <c r="J6" s="6">
        <f t="shared" ref="J6:J8" si="0">H6-I6</f>
        <v>3149.96</v>
      </c>
      <c r="K6" s="7">
        <v>10</v>
      </c>
    </row>
    <row r="7" spans="1:13" s="1" customFormat="1" ht="20.25" customHeight="1" x14ac:dyDescent="0.25">
      <c r="A7" s="45">
        <v>2</v>
      </c>
      <c r="B7" s="43">
        <v>1014</v>
      </c>
      <c r="C7" s="31" t="s">
        <v>32</v>
      </c>
      <c r="D7" s="61" t="s">
        <v>33</v>
      </c>
      <c r="E7" s="62" t="s">
        <v>34</v>
      </c>
      <c r="F7" s="4" t="s">
        <v>18</v>
      </c>
      <c r="G7" s="5">
        <v>1</v>
      </c>
      <c r="H7" s="6">
        <v>5520</v>
      </c>
      <c r="I7" s="6">
        <v>1104</v>
      </c>
      <c r="J7" s="6">
        <f t="shared" si="0"/>
        <v>4416</v>
      </c>
      <c r="K7" s="7">
        <v>10</v>
      </c>
    </row>
    <row r="8" spans="1:13" s="1" customFormat="1" ht="23.45" customHeight="1" x14ac:dyDescent="0.25">
      <c r="A8" s="47"/>
      <c r="B8" s="47"/>
      <c r="C8" s="78" t="s">
        <v>22</v>
      </c>
      <c r="D8" s="48"/>
      <c r="E8" s="48"/>
      <c r="F8" s="79"/>
      <c r="G8" s="80">
        <f>SUM(G6:G7)</f>
        <v>2</v>
      </c>
      <c r="H8" s="81">
        <f>H6+H7</f>
        <v>9020</v>
      </c>
      <c r="I8" s="81">
        <f t="shared" ref="I8" si="1">I6+I7</f>
        <v>1454.04</v>
      </c>
      <c r="J8" s="18">
        <f t="shared" si="0"/>
        <v>7565.96</v>
      </c>
      <c r="K8" s="82"/>
    </row>
    <row r="9" spans="1:13" s="1" customFormat="1" ht="23.45" customHeight="1" x14ac:dyDescent="0.25">
      <c r="A9" s="25"/>
      <c r="B9" s="25"/>
      <c r="C9" s="92" t="s">
        <v>37</v>
      </c>
      <c r="D9" s="92"/>
      <c r="E9" s="92"/>
      <c r="F9" s="92"/>
      <c r="G9" s="92"/>
      <c r="H9" s="92"/>
      <c r="I9" s="92"/>
      <c r="J9" s="92"/>
      <c r="K9" s="92"/>
    </row>
    <row r="10" spans="1:13" s="1" customFormat="1" ht="23.25" customHeight="1" x14ac:dyDescent="0.25">
      <c r="A10" s="25">
        <v>3</v>
      </c>
      <c r="B10" s="25">
        <v>1014</v>
      </c>
      <c r="C10" s="26" t="s">
        <v>38</v>
      </c>
      <c r="D10" s="49">
        <v>43070</v>
      </c>
      <c r="E10" s="26">
        <v>101400079</v>
      </c>
      <c r="F10" s="26" t="s">
        <v>18</v>
      </c>
      <c r="G10" s="35">
        <v>1</v>
      </c>
      <c r="H10" s="86">
        <v>518</v>
      </c>
      <c r="I10" s="37">
        <v>233.01</v>
      </c>
      <c r="J10" s="37">
        <f t="shared" ref="J10:J16" si="2">H10-I10</f>
        <v>284.99</v>
      </c>
      <c r="K10" s="53">
        <v>5</v>
      </c>
    </row>
    <row r="11" spans="1:13" s="1" customFormat="1" ht="23.25" customHeight="1" x14ac:dyDescent="0.25">
      <c r="A11" s="25"/>
      <c r="B11" s="25"/>
      <c r="C11" s="60" t="s">
        <v>22</v>
      </c>
      <c r="D11" s="49"/>
      <c r="E11" s="26"/>
      <c r="F11" s="26"/>
      <c r="G11" s="88">
        <f>G10</f>
        <v>1</v>
      </c>
      <c r="H11" s="87">
        <f>H10</f>
        <v>518</v>
      </c>
      <c r="I11" s="87">
        <f t="shared" ref="I11:J11" si="3">I10</f>
        <v>233.01</v>
      </c>
      <c r="J11" s="87">
        <f t="shared" si="3"/>
        <v>284.99</v>
      </c>
      <c r="K11" s="34"/>
    </row>
    <row r="12" spans="1:13" s="1" customFormat="1" ht="23.25" customHeight="1" x14ac:dyDescent="0.25">
      <c r="A12" s="25"/>
      <c r="B12" s="25"/>
      <c r="C12" s="96" t="s">
        <v>39</v>
      </c>
      <c r="D12" s="97"/>
      <c r="E12" s="97"/>
      <c r="F12" s="97"/>
      <c r="G12" s="97"/>
      <c r="H12" s="97"/>
      <c r="I12" s="97"/>
      <c r="J12" s="97"/>
      <c r="K12" s="98"/>
    </row>
    <row r="13" spans="1:13" s="1" customFormat="1" ht="35.25" customHeight="1" x14ac:dyDescent="0.25">
      <c r="A13" s="25">
        <v>4</v>
      </c>
      <c r="B13" s="25">
        <v>1014</v>
      </c>
      <c r="C13" s="31" t="s">
        <v>29</v>
      </c>
      <c r="D13" s="71">
        <v>42736</v>
      </c>
      <c r="E13" s="12">
        <v>10110018</v>
      </c>
      <c r="F13" s="26" t="s">
        <v>18</v>
      </c>
      <c r="G13" s="29">
        <v>1</v>
      </c>
      <c r="H13" s="22">
        <v>12975</v>
      </c>
      <c r="I13" s="22">
        <v>1405.68</v>
      </c>
      <c r="J13" s="36">
        <f t="shared" si="2"/>
        <v>11569.32</v>
      </c>
      <c r="K13" s="38">
        <v>60</v>
      </c>
    </row>
    <row r="14" spans="1:13" s="1" customFormat="1" ht="23.45" customHeight="1" x14ac:dyDescent="0.25">
      <c r="A14" s="25">
        <v>5</v>
      </c>
      <c r="B14" s="25">
        <v>1014</v>
      </c>
      <c r="C14" s="31" t="s">
        <v>38</v>
      </c>
      <c r="D14" s="71">
        <v>43070</v>
      </c>
      <c r="E14" s="12">
        <v>1014100079</v>
      </c>
      <c r="F14" s="26" t="s">
        <v>18</v>
      </c>
      <c r="G14" s="29">
        <v>1</v>
      </c>
      <c r="H14" s="22">
        <v>585</v>
      </c>
      <c r="I14" s="22">
        <v>263.25</v>
      </c>
      <c r="J14" s="36">
        <f t="shared" si="2"/>
        <v>321.75</v>
      </c>
      <c r="K14" s="38"/>
    </row>
    <row r="15" spans="1:13" s="1" customFormat="1" ht="23.45" customHeight="1" x14ac:dyDescent="0.25">
      <c r="A15" s="25">
        <v>6</v>
      </c>
      <c r="B15" s="25">
        <v>1014</v>
      </c>
      <c r="C15" s="31" t="s">
        <v>40</v>
      </c>
      <c r="D15" s="71">
        <v>38353</v>
      </c>
      <c r="E15" s="12">
        <v>10410005</v>
      </c>
      <c r="F15" s="26" t="s">
        <v>18</v>
      </c>
      <c r="G15" s="29">
        <v>1</v>
      </c>
      <c r="H15" s="22">
        <v>3759</v>
      </c>
      <c r="I15" s="22">
        <v>3759</v>
      </c>
      <c r="J15" s="36">
        <f t="shared" si="2"/>
        <v>0</v>
      </c>
      <c r="K15" s="38">
        <v>60</v>
      </c>
    </row>
    <row r="16" spans="1:13" s="1" customFormat="1" ht="23.45" customHeight="1" x14ac:dyDescent="0.25">
      <c r="A16" s="25"/>
      <c r="B16" s="25"/>
      <c r="C16" s="60" t="s">
        <v>22</v>
      </c>
      <c r="D16" s="50"/>
      <c r="E16" s="50"/>
      <c r="F16" s="50"/>
      <c r="G16" s="85">
        <f>G9+G10+G13+G15</f>
        <v>3</v>
      </c>
      <c r="H16" s="40">
        <f>H13+H14+H15</f>
        <v>17319</v>
      </c>
      <c r="I16" s="40">
        <f>I13+I14+I15</f>
        <v>5427.93</v>
      </c>
      <c r="J16" s="40">
        <f t="shared" si="2"/>
        <v>11891.07</v>
      </c>
      <c r="K16" s="38"/>
    </row>
    <row r="17" spans="1:11" s="1" customFormat="1" ht="22.9" customHeight="1" x14ac:dyDescent="0.25">
      <c r="A17" s="57"/>
      <c r="B17" s="25"/>
      <c r="C17" s="54" t="s">
        <v>26</v>
      </c>
      <c r="D17" s="50"/>
      <c r="E17" s="50"/>
      <c r="F17" s="50"/>
      <c r="G17" s="85">
        <f>G8+G11+G16</f>
        <v>6</v>
      </c>
      <c r="H17" s="52">
        <f>H8+H11+H16</f>
        <v>26857</v>
      </c>
      <c r="I17" s="52">
        <f t="shared" ref="I17:J17" si="4">I8+I11+I16</f>
        <v>7114.9800000000005</v>
      </c>
      <c r="J17" s="52">
        <f t="shared" si="4"/>
        <v>19742.02</v>
      </c>
      <c r="K17" s="51"/>
    </row>
    <row r="18" spans="1:11" s="1" customFormat="1" ht="22.9" customHeight="1" x14ac:dyDescent="0.25">
      <c r="A18" s="25"/>
      <c r="B18" s="25"/>
      <c r="C18" s="92" t="s">
        <v>41</v>
      </c>
      <c r="D18" s="92"/>
      <c r="E18" s="92"/>
      <c r="F18" s="92"/>
      <c r="G18" s="92"/>
      <c r="H18" s="92"/>
      <c r="I18" s="92"/>
      <c r="J18" s="92"/>
      <c r="K18" s="92"/>
    </row>
    <row r="19" spans="1:11" s="1" customFormat="1" ht="16.899999999999999" customHeight="1" x14ac:dyDescent="0.25">
      <c r="A19" s="25">
        <v>7</v>
      </c>
      <c r="B19" s="25">
        <v>1016</v>
      </c>
      <c r="C19" s="31" t="s">
        <v>42</v>
      </c>
      <c r="D19" s="31" t="s">
        <v>11</v>
      </c>
      <c r="E19" s="31" t="s">
        <v>48</v>
      </c>
      <c r="F19" s="12" t="s">
        <v>18</v>
      </c>
      <c r="G19" s="21">
        <v>2</v>
      </c>
      <c r="H19" s="23">
        <v>1050</v>
      </c>
      <c r="I19" s="22">
        <v>26.28</v>
      </c>
      <c r="J19" s="36">
        <f t="shared" ref="J19:J31" si="5">H19-I19</f>
        <v>1023.72</v>
      </c>
      <c r="K19" s="13">
        <v>10</v>
      </c>
    </row>
    <row r="20" spans="1:11" s="1" customFormat="1" ht="17.45" customHeight="1" x14ac:dyDescent="0.25">
      <c r="A20" s="55">
        <v>8</v>
      </c>
      <c r="B20" s="55">
        <v>1016</v>
      </c>
      <c r="C20" s="65" t="s">
        <v>43</v>
      </c>
      <c r="D20" s="65" t="s">
        <v>20</v>
      </c>
      <c r="E20" s="65" t="s">
        <v>49</v>
      </c>
      <c r="F20" s="14" t="s">
        <v>18</v>
      </c>
      <c r="G20" s="24">
        <v>1</v>
      </c>
      <c r="H20" s="28">
        <v>500</v>
      </c>
      <c r="I20" s="77"/>
      <c r="J20" s="83">
        <f t="shared" si="5"/>
        <v>500</v>
      </c>
      <c r="K20" s="84"/>
    </row>
    <row r="21" spans="1:11" s="1" customFormat="1" ht="17.45" customHeight="1" x14ac:dyDescent="0.25">
      <c r="A21" s="45">
        <v>9</v>
      </c>
      <c r="B21" s="55">
        <v>1016</v>
      </c>
      <c r="C21" s="62" t="s">
        <v>12</v>
      </c>
      <c r="D21" s="62" t="s">
        <v>11</v>
      </c>
      <c r="E21" s="62" t="s">
        <v>13</v>
      </c>
      <c r="F21" s="4" t="s">
        <v>18</v>
      </c>
      <c r="G21" s="5">
        <v>1</v>
      </c>
      <c r="H21" s="9">
        <v>160</v>
      </c>
      <c r="I21" s="8"/>
      <c r="J21" s="36">
        <f t="shared" si="5"/>
        <v>160</v>
      </c>
      <c r="K21" s="67"/>
    </row>
    <row r="22" spans="1:11" s="1" customFormat="1" ht="17.45" customHeight="1" x14ac:dyDescent="0.25">
      <c r="A22" s="45">
        <v>10</v>
      </c>
      <c r="B22" s="55">
        <v>1016</v>
      </c>
      <c r="C22" s="62" t="s">
        <v>44</v>
      </c>
      <c r="D22" s="62" t="s">
        <v>11</v>
      </c>
      <c r="E22" s="62" t="s">
        <v>50</v>
      </c>
      <c r="F22" s="4" t="s">
        <v>18</v>
      </c>
      <c r="G22" s="5">
        <v>2</v>
      </c>
      <c r="H22" s="6">
        <v>2700</v>
      </c>
      <c r="I22" s="8"/>
      <c r="J22" s="36">
        <f t="shared" si="5"/>
        <v>2700</v>
      </c>
      <c r="K22" s="67"/>
    </row>
    <row r="23" spans="1:11" s="1" customFormat="1" ht="18.600000000000001" customHeight="1" x14ac:dyDescent="0.25">
      <c r="A23" s="45">
        <v>11</v>
      </c>
      <c r="B23" s="55">
        <v>1016</v>
      </c>
      <c r="C23" s="62" t="s">
        <v>36</v>
      </c>
      <c r="D23" s="62" t="s">
        <v>24</v>
      </c>
      <c r="E23" s="62" t="s">
        <v>51</v>
      </c>
      <c r="F23" s="4" t="s">
        <v>18</v>
      </c>
      <c r="G23" s="5">
        <v>4</v>
      </c>
      <c r="H23" s="9">
        <v>70.59</v>
      </c>
      <c r="I23" s="9">
        <v>9</v>
      </c>
      <c r="J23" s="36">
        <f t="shared" si="5"/>
        <v>61.59</v>
      </c>
      <c r="K23" s="7">
        <v>10</v>
      </c>
    </row>
    <row r="24" spans="1:11" s="1" customFormat="1" ht="17.45" customHeight="1" x14ac:dyDescent="0.25">
      <c r="A24" s="45">
        <v>12</v>
      </c>
      <c r="B24" s="55">
        <v>1016</v>
      </c>
      <c r="C24" s="62" t="s">
        <v>36</v>
      </c>
      <c r="D24" s="62" t="s">
        <v>24</v>
      </c>
      <c r="E24" s="62" t="s">
        <v>51</v>
      </c>
      <c r="F24" s="4" t="s">
        <v>18</v>
      </c>
      <c r="G24" s="5">
        <v>7</v>
      </c>
      <c r="H24" s="9">
        <v>126</v>
      </c>
      <c r="I24" s="9">
        <v>31.5</v>
      </c>
      <c r="J24" s="36">
        <f t="shared" si="5"/>
        <v>94.5</v>
      </c>
      <c r="K24" s="7">
        <v>5</v>
      </c>
    </row>
    <row r="25" spans="1:11" s="1" customFormat="1" ht="16.149999999999999" customHeight="1" x14ac:dyDescent="0.25">
      <c r="A25" s="45">
        <v>13</v>
      </c>
      <c r="B25" s="55">
        <v>1016</v>
      </c>
      <c r="C25" s="62" t="s">
        <v>36</v>
      </c>
      <c r="D25" s="62" t="s">
        <v>24</v>
      </c>
      <c r="E25" s="62" t="s">
        <v>51</v>
      </c>
      <c r="F25" s="4" t="s">
        <v>18</v>
      </c>
      <c r="G25" s="5">
        <v>1</v>
      </c>
      <c r="H25" s="9">
        <v>22.51</v>
      </c>
      <c r="I25" s="9">
        <v>2.85</v>
      </c>
      <c r="J25" s="36">
        <f t="shared" si="5"/>
        <v>19.66</v>
      </c>
      <c r="K25" s="7">
        <v>10</v>
      </c>
    </row>
    <row r="26" spans="1:11" s="1" customFormat="1" ht="18.600000000000001" customHeight="1" x14ac:dyDescent="0.25">
      <c r="A26" s="45">
        <v>14</v>
      </c>
      <c r="B26" s="55">
        <v>1016</v>
      </c>
      <c r="C26" s="62" t="s">
        <v>36</v>
      </c>
      <c r="D26" s="62" t="s">
        <v>24</v>
      </c>
      <c r="E26" s="62" t="s">
        <v>51</v>
      </c>
      <c r="F26" s="4" t="s">
        <v>18</v>
      </c>
      <c r="G26" s="5">
        <v>4</v>
      </c>
      <c r="H26" s="9">
        <v>275.19</v>
      </c>
      <c r="I26" s="9">
        <v>34.200000000000003</v>
      </c>
      <c r="J26" s="36">
        <f t="shared" si="5"/>
        <v>240.99</v>
      </c>
      <c r="K26" s="7">
        <v>10</v>
      </c>
    </row>
    <row r="27" spans="1:11" s="1" customFormat="1" ht="18" customHeight="1" x14ac:dyDescent="0.25">
      <c r="A27" s="45">
        <v>15</v>
      </c>
      <c r="B27" s="55">
        <v>1016</v>
      </c>
      <c r="C27" s="62" t="s">
        <v>45</v>
      </c>
      <c r="D27" s="62" t="s">
        <v>24</v>
      </c>
      <c r="E27" s="62" t="s">
        <v>52</v>
      </c>
      <c r="F27" s="4" t="s">
        <v>18</v>
      </c>
      <c r="G27" s="5">
        <v>4</v>
      </c>
      <c r="H27" s="9">
        <v>100</v>
      </c>
      <c r="I27" s="9">
        <v>25.2</v>
      </c>
      <c r="J27" s="36">
        <f t="shared" si="5"/>
        <v>74.8</v>
      </c>
      <c r="K27" s="7">
        <v>5</v>
      </c>
    </row>
    <row r="28" spans="1:11" s="1" customFormat="1" ht="16.149999999999999" customHeight="1" x14ac:dyDescent="0.25">
      <c r="A28" s="45">
        <v>16</v>
      </c>
      <c r="B28" s="55">
        <v>1016</v>
      </c>
      <c r="C28" s="62" t="s">
        <v>14</v>
      </c>
      <c r="D28" s="62" t="s">
        <v>11</v>
      </c>
      <c r="E28" s="62" t="s">
        <v>15</v>
      </c>
      <c r="F28" s="4" t="s">
        <v>18</v>
      </c>
      <c r="G28" s="5">
        <v>1</v>
      </c>
      <c r="H28" s="9">
        <v>586</v>
      </c>
      <c r="I28" s="8"/>
      <c r="J28" s="36">
        <f t="shared" si="5"/>
        <v>586</v>
      </c>
      <c r="K28" s="67"/>
    </row>
    <row r="29" spans="1:11" s="1" customFormat="1" ht="18.600000000000001" customHeight="1" x14ac:dyDescent="0.25">
      <c r="A29" s="45">
        <v>17</v>
      </c>
      <c r="B29" s="55">
        <v>1016</v>
      </c>
      <c r="C29" s="62" t="s">
        <v>46</v>
      </c>
      <c r="D29" s="62" t="s">
        <v>11</v>
      </c>
      <c r="E29" s="62" t="s">
        <v>53</v>
      </c>
      <c r="F29" s="4" t="s">
        <v>18</v>
      </c>
      <c r="G29" s="5">
        <v>5</v>
      </c>
      <c r="H29" s="6">
        <v>4890</v>
      </c>
      <c r="I29" s="9">
        <v>978</v>
      </c>
      <c r="J29" s="36">
        <f t="shared" si="5"/>
        <v>3912</v>
      </c>
      <c r="K29" s="7">
        <v>10</v>
      </c>
    </row>
    <row r="30" spans="1:11" s="1" customFormat="1" ht="16.5" customHeight="1" x14ac:dyDescent="0.25">
      <c r="A30" s="45">
        <v>18</v>
      </c>
      <c r="B30" s="55">
        <v>1016</v>
      </c>
      <c r="C30" s="62" t="s">
        <v>47</v>
      </c>
      <c r="D30" s="62" t="s">
        <v>11</v>
      </c>
      <c r="E30" s="62" t="s">
        <v>54</v>
      </c>
      <c r="F30" s="4" t="s">
        <v>18</v>
      </c>
      <c r="G30" s="5">
        <v>10</v>
      </c>
      <c r="H30" s="6">
        <v>3550</v>
      </c>
      <c r="I30" s="9">
        <v>710.4</v>
      </c>
      <c r="J30" s="36">
        <f t="shared" si="5"/>
        <v>2839.6</v>
      </c>
      <c r="K30" s="7">
        <v>10</v>
      </c>
    </row>
    <row r="31" spans="1:11" s="1" customFormat="1" ht="18" customHeight="1" x14ac:dyDescent="0.25">
      <c r="A31" s="46">
        <v>19</v>
      </c>
      <c r="B31" s="68">
        <v>1016</v>
      </c>
      <c r="C31" s="66" t="s">
        <v>16</v>
      </c>
      <c r="D31" s="66" t="s">
        <v>11</v>
      </c>
      <c r="E31" s="66" t="s">
        <v>17</v>
      </c>
      <c r="F31" s="11" t="s">
        <v>18</v>
      </c>
      <c r="G31" s="17">
        <v>1</v>
      </c>
      <c r="H31" s="69">
        <v>713</v>
      </c>
      <c r="I31" s="19"/>
      <c r="J31" s="70">
        <f t="shared" si="5"/>
        <v>713</v>
      </c>
      <c r="K31" s="15"/>
    </row>
    <row r="32" spans="1:11" s="1" customFormat="1" ht="18" customHeight="1" x14ac:dyDescent="0.25">
      <c r="A32" s="25"/>
      <c r="B32" s="25"/>
      <c r="C32" s="42" t="s">
        <v>21</v>
      </c>
      <c r="D32" s="31"/>
      <c r="E32" s="31"/>
      <c r="F32" s="31"/>
      <c r="G32" s="39">
        <f>G19+G20+G21+G22+G23+G24+G25+G26+G27+G28+G29+G30+G31</f>
        <v>43</v>
      </c>
      <c r="H32" s="40">
        <f>H19+H20+H21+H22+H23+H24+H25+H26+H27+H28+H29+H30+H31</f>
        <v>14743.29</v>
      </c>
      <c r="I32" s="40">
        <f t="shared" ref="I32" si="6">I19+I20+I21+I22+I23+I24+I25+I26+I27+I28+I29+I30+I31</f>
        <v>1817.4299999999998</v>
      </c>
      <c r="J32" s="40">
        <f>J19+J20+J21+J22+J23+J24+J25+J26+J27+J28+J29+J30+J31</f>
        <v>12925.86</v>
      </c>
      <c r="K32" s="34"/>
    </row>
    <row r="33" spans="1:11" s="1" customFormat="1" ht="18" customHeight="1" x14ac:dyDescent="0.25">
      <c r="A33" s="25"/>
      <c r="B33" s="25"/>
      <c r="C33" s="99" t="s">
        <v>35</v>
      </c>
      <c r="D33" s="99"/>
      <c r="E33" s="99"/>
      <c r="F33" s="99"/>
      <c r="G33" s="99"/>
      <c r="H33" s="99"/>
      <c r="I33" s="99"/>
      <c r="J33" s="99"/>
      <c r="K33" s="99"/>
    </row>
    <row r="34" spans="1:11" s="1" customFormat="1" ht="18" customHeight="1" x14ac:dyDescent="0.25">
      <c r="A34" s="25">
        <v>20</v>
      </c>
      <c r="B34" s="25">
        <v>1016</v>
      </c>
      <c r="C34" s="26" t="s">
        <v>36</v>
      </c>
      <c r="D34" s="71">
        <v>43070</v>
      </c>
      <c r="E34" s="31">
        <v>10160017</v>
      </c>
      <c r="F34" s="12" t="s">
        <v>18</v>
      </c>
      <c r="G34" s="35">
        <v>2</v>
      </c>
      <c r="H34" s="36">
        <v>47.06</v>
      </c>
      <c r="I34" s="36">
        <v>9.6</v>
      </c>
      <c r="J34" s="36">
        <f t="shared" ref="J34" si="7">H34-I34</f>
        <v>37.46</v>
      </c>
      <c r="K34" s="34">
        <v>10</v>
      </c>
    </row>
    <row r="35" spans="1:11" s="1" customFormat="1" ht="18" customHeight="1" x14ac:dyDescent="0.25">
      <c r="A35" s="25"/>
      <c r="B35" s="25"/>
      <c r="C35" s="42" t="s">
        <v>21</v>
      </c>
      <c r="D35" s="31"/>
      <c r="E35" s="31"/>
      <c r="F35" s="31"/>
      <c r="G35" s="39">
        <f>G34</f>
        <v>2</v>
      </c>
      <c r="H35" s="40">
        <f t="shared" ref="H35:J35" si="8">H34</f>
        <v>47.06</v>
      </c>
      <c r="I35" s="40">
        <f t="shared" si="8"/>
        <v>9.6</v>
      </c>
      <c r="J35" s="40">
        <f t="shared" si="8"/>
        <v>37.46</v>
      </c>
      <c r="K35" s="34"/>
    </row>
    <row r="36" spans="1:11" s="1" customFormat="1" ht="19.899999999999999" customHeight="1" x14ac:dyDescent="0.25">
      <c r="A36" s="25"/>
      <c r="B36" s="25"/>
      <c r="C36" s="100" t="s">
        <v>37</v>
      </c>
      <c r="D36" s="101"/>
      <c r="E36" s="101"/>
      <c r="F36" s="101"/>
      <c r="G36" s="101"/>
      <c r="H36" s="101"/>
      <c r="I36" s="101"/>
      <c r="J36" s="101"/>
      <c r="K36" s="102"/>
    </row>
    <row r="37" spans="1:11" s="1" customFormat="1" ht="15.6" customHeight="1" x14ac:dyDescent="0.25">
      <c r="A37" s="55">
        <v>21</v>
      </c>
      <c r="B37" s="59">
        <v>1016</v>
      </c>
      <c r="C37" s="31" t="s">
        <v>36</v>
      </c>
      <c r="D37" s="31" t="s">
        <v>24</v>
      </c>
      <c r="E37" s="31" t="s">
        <v>51</v>
      </c>
      <c r="F37" s="12" t="s">
        <v>18</v>
      </c>
      <c r="G37" s="73">
        <v>2</v>
      </c>
      <c r="H37" s="74">
        <v>43.44</v>
      </c>
      <c r="I37" s="31"/>
      <c r="J37" s="74">
        <f>H37-I37</f>
        <v>43.44</v>
      </c>
      <c r="K37" s="53">
        <v>10</v>
      </c>
    </row>
    <row r="38" spans="1:11" s="1" customFormat="1" ht="18" customHeight="1" x14ac:dyDescent="0.25">
      <c r="A38" s="45">
        <v>22</v>
      </c>
      <c r="B38" s="59">
        <v>1016</v>
      </c>
      <c r="C38" s="31" t="s">
        <v>36</v>
      </c>
      <c r="D38" s="31" t="s">
        <v>24</v>
      </c>
      <c r="E38" s="31" t="s">
        <v>51</v>
      </c>
      <c r="F38" s="12" t="s">
        <v>18</v>
      </c>
      <c r="G38" s="73">
        <v>5</v>
      </c>
      <c r="H38" s="74">
        <v>109.1</v>
      </c>
      <c r="I38" s="31"/>
      <c r="J38" s="74">
        <f t="shared" ref="J38:J42" si="9">H38-I38</f>
        <v>109.1</v>
      </c>
      <c r="K38" s="53">
        <v>1</v>
      </c>
    </row>
    <row r="39" spans="1:11" s="1" customFormat="1" ht="18.600000000000001" customHeight="1" x14ac:dyDescent="0.25">
      <c r="A39" s="45">
        <v>23</v>
      </c>
      <c r="B39" s="59">
        <v>1016</v>
      </c>
      <c r="C39" s="31" t="s">
        <v>36</v>
      </c>
      <c r="D39" s="31" t="s">
        <v>24</v>
      </c>
      <c r="E39" s="31" t="s">
        <v>51</v>
      </c>
      <c r="F39" s="12" t="s">
        <v>18</v>
      </c>
      <c r="G39" s="73">
        <v>6</v>
      </c>
      <c r="H39" s="74">
        <v>133.35</v>
      </c>
      <c r="I39" s="31"/>
      <c r="J39" s="74">
        <f t="shared" si="9"/>
        <v>133.35</v>
      </c>
      <c r="K39" s="30"/>
    </row>
    <row r="40" spans="1:11" s="1" customFormat="1" ht="18" customHeight="1" x14ac:dyDescent="0.25">
      <c r="A40" s="46">
        <v>24</v>
      </c>
      <c r="B40" s="59">
        <v>1016</v>
      </c>
      <c r="C40" s="31" t="s">
        <v>36</v>
      </c>
      <c r="D40" s="31" t="s">
        <v>24</v>
      </c>
      <c r="E40" s="31" t="s">
        <v>51</v>
      </c>
      <c r="F40" s="12" t="s">
        <v>18</v>
      </c>
      <c r="G40" s="73">
        <v>5</v>
      </c>
      <c r="H40" s="74">
        <v>111.13</v>
      </c>
      <c r="I40" s="31"/>
      <c r="J40" s="74">
        <f t="shared" si="9"/>
        <v>111.13</v>
      </c>
      <c r="K40" s="53">
        <v>10</v>
      </c>
    </row>
    <row r="41" spans="1:11" s="1" customFormat="1" ht="19.899999999999999" customHeight="1" x14ac:dyDescent="0.25">
      <c r="A41" s="25">
        <v>25</v>
      </c>
      <c r="B41" s="59">
        <v>1016</v>
      </c>
      <c r="C41" s="31" t="s">
        <v>36</v>
      </c>
      <c r="D41" s="31" t="s">
        <v>24</v>
      </c>
      <c r="E41" s="31" t="s">
        <v>51</v>
      </c>
      <c r="F41" s="12" t="s">
        <v>18</v>
      </c>
      <c r="G41" s="73">
        <v>1</v>
      </c>
      <c r="H41" s="74">
        <v>26.26</v>
      </c>
      <c r="I41" s="31"/>
      <c r="J41" s="74">
        <f t="shared" si="9"/>
        <v>26.26</v>
      </c>
      <c r="K41" s="53"/>
    </row>
    <row r="42" spans="1:11" s="1" customFormat="1" ht="19.899999999999999" customHeight="1" x14ac:dyDescent="0.25">
      <c r="A42" s="25">
        <v>26</v>
      </c>
      <c r="B42" s="59">
        <v>1016</v>
      </c>
      <c r="C42" s="31" t="s">
        <v>36</v>
      </c>
      <c r="D42" s="31" t="s">
        <v>24</v>
      </c>
      <c r="E42" s="31" t="s">
        <v>51</v>
      </c>
      <c r="F42" s="12" t="s">
        <v>18</v>
      </c>
      <c r="G42" s="73">
        <v>2</v>
      </c>
      <c r="H42" s="74">
        <v>102.03</v>
      </c>
      <c r="I42" s="31"/>
      <c r="J42" s="74">
        <f t="shared" si="9"/>
        <v>102.03</v>
      </c>
      <c r="K42" s="53">
        <v>10</v>
      </c>
    </row>
    <row r="43" spans="1:11" s="1" customFormat="1" ht="18" customHeight="1" x14ac:dyDescent="0.25">
      <c r="A43" s="25"/>
      <c r="B43" s="75"/>
      <c r="C43" s="42" t="s">
        <v>21</v>
      </c>
      <c r="D43" s="42"/>
      <c r="E43" s="42"/>
      <c r="F43" s="42"/>
      <c r="G43" s="16">
        <f>G37+G38+G39+G40+G41+G42</f>
        <v>21</v>
      </c>
      <c r="H43" s="76">
        <f t="shared" ref="H43:J43" si="10">H37+H38+H39+H40+H41+H42</f>
        <v>525.30999999999995</v>
      </c>
      <c r="I43" s="76">
        <f t="shared" si="10"/>
        <v>0</v>
      </c>
      <c r="J43" s="76">
        <f t="shared" si="10"/>
        <v>525.30999999999995</v>
      </c>
      <c r="K43" s="33"/>
    </row>
    <row r="44" spans="1:11" s="1" customFormat="1" ht="19.899999999999999" customHeight="1" x14ac:dyDescent="0.25">
      <c r="A44" s="25"/>
      <c r="B44" s="55"/>
      <c r="C44" s="93" t="s">
        <v>39</v>
      </c>
      <c r="D44" s="94"/>
      <c r="E44" s="94"/>
      <c r="F44" s="94"/>
      <c r="G44" s="94"/>
      <c r="H44" s="94"/>
      <c r="I44" s="94"/>
      <c r="J44" s="94"/>
      <c r="K44" s="95"/>
    </row>
    <row r="45" spans="1:11" s="1" customFormat="1" ht="19.899999999999999" customHeight="1" x14ac:dyDescent="0.25">
      <c r="A45" s="53">
        <v>27</v>
      </c>
      <c r="B45" s="55">
        <v>1016</v>
      </c>
      <c r="C45" s="62" t="s">
        <v>55</v>
      </c>
      <c r="D45" s="62" t="s">
        <v>59</v>
      </c>
      <c r="E45" s="62" t="s">
        <v>60</v>
      </c>
      <c r="F45" s="12" t="s">
        <v>18</v>
      </c>
      <c r="G45" s="5">
        <v>1</v>
      </c>
      <c r="H45" s="6">
        <v>1849</v>
      </c>
      <c r="I45" s="6">
        <v>1849</v>
      </c>
      <c r="J45" s="74">
        <f t="shared" ref="J45:J64" si="11">H45-I45</f>
        <v>0</v>
      </c>
      <c r="K45" s="7">
        <v>10</v>
      </c>
    </row>
    <row r="46" spans="1:11" s="1" customFormat="1" ht="21" customHeight="1" x14ac:dyDescent="0.25">
      <c r="A46" s="53">
        <v>28</v>
      </c>
      <c r="B46" s="55">
        <v>1016</v>
      </c>
      <c r="C46" s="62" t="s">
        <v>36</v>
      </c>
      <c r="D46" s="62" t="s">
        <v>24</v>
      </c>
      <c r="E46" s="62" t="s">
        <v>51</v>
      </c>
      <c r="F46" s="12" t="s">
        <v>18</v>
      </c>
      <c r="G46" s="5">
        <v>3</v>
      </c>
      <c r="H46" s="9">
        <v>30</v>
      </c>
      <c r="I46" s="9">
        <v>5.76</v>
      </c>
      <c r="J46" s="74">
        <f t="shared" si="11"/>
        <v>24.240000000000002</v>
      </c>
      <c r="K46" s="7">
        <v>10</v>
      </c>
    </row>
    <row r="47" spans="1:11" s="1" customFormat="1" ht="23.1" customHeight="1" x14ac:dyDescent="0.25">
      <c r="A47" s="53">
        <v>29</v>
      </c>
      <c r="B47" s="55">
        <v>1016</v>
      </c>
      <c r="C47" s="62" t="s">
        <v>36</v>
      </c>
      <c r="D47" s="62" t="s">
        <v>24</v>
      </c>
      <c r="E47" s="62" t="s">
        <v>51</v>
      </c>
      <c r="F47" s="12" t="s">
        <v>18</v>
      </c>
      <c r="G47" s="5">
        <v>3</v>
      </c>
      <c r="H47" s="9">
        <v>48</v>
      </c>
      <c r="I47" s="9">
        <v>19.440000000000001</v>
      </c>
      <c r="J47" s="74">
        <f t="shared" si="11"/>
        <v>28.56</v>
      </c>
      <c r="K47" s="7">
        <v>5</v>
      </c>
    </row>
    <row r="48" spans="1:11" s="1" customFormat="1" ht="21" customHeight="1" x14ac:dyDescent="0.25">
      <c r="A48" s="53">
        <v>30</v>
      </c>
      <c r="B48" s="55">
        <v>1016</v>
      </c>
      <c r="C48" s="62" t="s">
        <v>36</v>
      </c>
      <c r="D48" s="62" t="s">
        <v>24</v>
      </c>
      <c r="E48" s="62" t="s">
        <v>51</v>
      </c>
      <c r="F48" s="12" t="s">
        <v>18</v>
      </c>
      <c r="G48" s="5">
        <v>12</v>
      </c>
      <c r="H48" s="9">
        <v>264</v>
      </c>
      <c r="I48" s="9">
        <v>51.84</v>
      </c>
      <c r="J48" s="74">
        <f t="shared" si="11"/>
        <v>212.16</v>
      </c>
      <c r="K48" s="7">
        <v>10</v>
      </c>
    </row>
    <row r="49" spans="1:11" ht="20.25" customHeight="1" x14ac:dyDescent="0.25">
      <c r="A49" s="53">
        <v>31</v>
      </c>
      <c r="B49" s="55">
        <v>1016</v>
      </c>
      <c r="C49" s="62" t="s">
        <v>56</v>
      </c>
      <c r="D49" s="62" t="s">
        <v>10</v>
      </c>
      <c r="E49" s="62" t="s">
        <v>61</v>
      </c>
      <c r="F49" s="12" t="s">
        <v>18</v>
      </c>
      <c r="G49" s="5">
        <v>1</v>
      </c>
      <c r="H49" s="9">
        <v>387</v>
      </c>
      <c r="I49" s="9">
        <v>387</v>
      </c>
      <c r="J49" s="74">
        <f t="shared" si="11"/>
        <v>0</v>
      </c>
      <c r="K49" s="7">
        <v>10</v>
      </c>
    </row>
    <row r="50" spans="1:11" ht="18.75" customHeight="1" x14ac:dyDescent="0.25">
      <c r="A50" s="58">
        <v>32</v>
      </c>
      <c r="B50" s="55">
        <v>1016</v>
      </c>
      <c r="C50" s="62" t="s">
        <v>47</v>
      </c>
      <c r="D50" s="62" t="s">
        <v>19</v>
      </c>
      <c r="E50" s="62" t="s">
        <v>62</v>
      </c>
      <c r="F50" s="12" t="s">
        <v>18</v>
      </c>
      <c r="G50" s="5">
        <v>1</v>
      </c>
      <c r="H50" s="9">
        <v>140</v>
      </c>
      <c r="I50" s="9">
        <v>114.4</v>
      </c>
      <c r="J50" s="74">
        <f t="shared" si="11"/>
        <v>25.599999999999994</v>
      </c>
      <c r="K50" s="7">
        <v>10</v>
      </c>
    </row>
    <row r="51" spans="1:11" ht="22.5" customHeight="1" x14ac:dyDescent="0.25">
      <c r="A51" s="25">
        <v>33</v>
      </c>
      <c r="B51" s="55">
        <v>1016</v>
      </c>
      <c r="C51" s="62" t="s">
        <v>47</v>
      </c>
      <c r="D51" s="62" t="s">
        <v>19</v>
      </c>
      <c r="E51" s="62" t="s">
        <v>63</v>
      </c>
      <c r="F51" s="12" t="s">
        <v>18</v>
      </c>
      <c r="G51" s="5">
        <v>1</v>
      </c>
      <c r="H51" s="9">
        <v>140</v>
      </c>
      <c r="I51" s="9">
        <v>114.4</v>
      </c>
      <c r="J51" s="74">
        <f t="shared" si="11"/>
        <v>25.599999999999994</v>
      </c>
      <c r="K51" s="7">
        <v>10</v>
      </c>
    </row>
    <row r="52" spans="1:11" ht="23.25" customHeight="1" x14ac:dyDescent="0.25">
      <c r="A52" s="25">
        <v>34</v>
      </c>
      <c r="B52" s="55">
        <v>1016</v>
      </c>
      <c r="C52" s="62" t="s">
        <v>47</v>
      </c>
      <c r="D52" s="62" t="s">
        <v>19</v>
      </c>
      <c r="E52" s="62" t="s">
        <v>64</v>
      </c>
      <c r="F52" s="12" t="s">
        <v>18</v>
      </c>
      <c r="G52" s="5">
        <v>1</v>
      </c>
      <c r="H52" s="9">
        <v>140</v>
      </c>
      <c r="I52" s="9">
        <v>114.4</v>
      </c>
      <c r="J52" s="74">
        <f t="shared" si="11"/>
        <v>25.599999999999994</v>
      </c>
      <c r="K52" s="7">
        <v>10</v>
      </c>
    </row>
    <row r="53" spans="1:11" ht="15" customHeight="1" x14ac:dyDescent="0.25">
      <c r="A53" s="56">
        <v>35</v>
      </c>
      <c r="B53" s="55">
        <v>1016</v>
      </c>
      <c r="C53" s="62" t="s">
        <v>47</v>
      </c>
      <c r="D53" s="62" t="s">
        <v>19</v>
      </c>
      <c r="E53" s="62" t="s">
        <v>65</v>
      </c>
      <c r="F53" s="12" t="s">
        <v>18</v>
      </c>
      <c r="G53" s="5">
        <v>1</v>
      </c>
      <c r="H53" s="9">
        <v>140</v>
      </c>
      <c r="I53" s="9">
        <v>114.4</v>
      </c>
      <c r="J53" s="74">
        <f t="shared" si="11"/>
        <v>25.599999999999994</v>
      </c>
      <c r="K53" s="7">
        <v>10</v>
      </c>
    </row>
    <row r="54" spans="1:11" ht="17.25" customHeight="1" x14ac:dyDescent="0.25">
      <c r="A54" s="25">
        <v>36</v>
      </c>
      <c r="B54" s="55">
        <v>1016</v>
      </c>
      <c r="C54" s="62" t="s">
        <v>47</v>
      </c>
      <c r="D54" s="62" t="s">
        <v>19</v>
      </c>
      <c r="E54" s="62" t="s">
        <v>66</v>
      </c>
      <c r="F54" s="12" t="s">
        <v>18</v>
      </c>
      <c r="G54" s="5">
        <v>1</v>
      </c>
      <c r="H54" s="9">
        <v>140</v>
      </c>
      <c r="I54" s="9">
        <v>114.4</v>
      </c>
      <c r="J54" s="74">
        <f t="shared" si="11"/>
        <v>25.599999999999994</v>
      </c>
      <c r="K54" s="7">
        <v>10</v>
      </c>
    </row>
    <row r="55" spans="1:11" ht="21.75" customHeight="1" x14ac:dyDescent="0.25">
      <c r="A55" s="25">
        <v>37</v>
      </c>
      <c r="B55" s="55">
        <v>1016</v>
      </c>
      <c r="C55" s="62" t="s">
        <v>47</v>
      </c>
      <c r="D55" s="62" t="s">
        <v>19</v>
      </c>
      <c r="E55" s="62" t="s">
        <v>67</v>
      </c>
      <c r="F55" s="12" t="s">
        <v>18</v>
      </c>
      <c r="G55" s="5">
        <v>1</v>
      </c>
      <c r="H55" s="9">
        <v>140</v>
      </c>
      <c r="I55" s="9">
        <v>114.4</v>
      </c>
      <c r="J55" s="74">
        <f t="shared" si="11"/>
        <v>25.599999999999994</v>
      </c>
      <c r="K55" s="7">
        <v>10</v>
      </c>
    </row>
    <row r="56" spans="1:11" ht="21" customHeight="1" x14ac:dyDescent="0.25">
      <c r="A56" s="25">
        <v>38</v>
      </c>
      <c r="B56" s="55">
        <v>1016</v>
      </c>
      <c r="C56" s="62" t="s">
        <v>47</v>
      </c>
      <c r="D56" s="62" t="s">
        <v>19</v>
      </c>
      <c r="E56" s="62" t="s">
        <v>68</v>
      </c>
      <c r="F56" s="12" t="s">
        <v>18</v>
      </c>
      <c r="G56" s="5">
        <v>1</v>
      </c>
      <c r="H56" s="9">
        <v>140</v>
      </c>
      <c r="I56" s="9">
        <v>114.4</v>
      </c>
      <c r="J56" s="74">
        <f t="shared" si="11"/>
        <v>25.599999999999994</v>
      </c>
      <c r="K56" s="7">
        <v>10</v>
      </c>
    </row>
    <row r="57" spans="1:11" ht="19.5" customHeight="1" x14ac:dyDescent="0.25">
      <c r="A57" s="25">
        <v>39</v>
      </c>
      <c r="B57" s="55">
        <v>1016</v>
      </c>
      <c r="C57" s="62" t="s">
        <v>47</v>
      </c>
      <c r="D57" s="62" t="s">
        <v>19</v>
      </c>
      <c r="E57" s="62" t="s">
        <v>69</v>
      </c>
      <c r="F57" s="12" t="s">
        <v>18</v>
      </c>
      <c r="G57" s="5">
        <v>1</v>
      </c>
      <c r="H57" s="9">
        <v>140</v>
      </c>
      <c r="I57" s="9">
        <v>114.4</v>
      </c>
      <c r="J57" s="74">
        <f t="shared" si="11"/>
        <v>25.599999999999994</v>
      </c>
      <c r="K57" s="7">
        <v>10</v>
      </c>
    </row>
    <row r="58" spans="1:11" ht="19.5" customHeight="1" x14ac:dyDescent="0.25">
      <c r="A58" s="25">
        <v>40</v>
      </c>
      <c r="B58" s="55">
        <v>1016</v>
      </c>
      <c r="C58" s="62" t="s">
        <v>47</v>
      </c>
      <c r="D58" s="62" t="s">
        <v>19</v>
      </c>
      <c r="E58" s="62" t="s">
        <v>70</v>
      </c>
      <c r="F58" s="12" t="s">
        <v>18</v>
      </c>
      <c r="G58" s="5">
        <v>1</v>
      </c>
      <c r="H58" s="9">
        <v>140</v>
      </c>
      <c r="I58" s="9">
        <v>114.4</v>
      </c>
      <c r="J58" s="74">
        <f t="shared" si="11"/>
        <v>25.599999999999994</v>
      </c>
      <c r="K58" s="7">
        <v>10</v>
      </c>
    </row>
    <row r="59" spans="1:11" ht="20.25" customHeight="1" x14ac:dyDescent="0.25">
      <c r="A59" s="25">
        <v>41</v>
      </c>
      <c r="B59" s="55">
        <v>1016</v>
      </c>
      <c r="C59" s="62" t="s">
        <v>47</v>
      </c>
      <c r="D59" s="62" t="s">
        <v>19</v>
      </c>
      <c r="E59" s="62" t="s">
        <v>71</v>
      </c>
      <c r="F59" s="12" t="s">
        <v>18</v>
      </c>
      <c r="G59" s="5">
        <v>1</v>
      </c>
      <c r="H59" s="9">
        <v>140</v>
      </c>
      <c r="I59" s="9">
        <v>114.4</v>
      </c>
      <c r="J59" s="74">
        <f t="shared" si="11"/>
        <v>25.599999999999994</v>
      </c>
      <c r="K59" s="7">
        <v>10</v>
      </c>
    </row>
    <row r="60" spans="1:11" ht="19.5" customHeight="1" x14ac:dyDescent="0.25">
      <c r="A60" s="25">
        <v>42</v>
      </c>
      <c r="B60" s="55">
        <v>1016</v>
      </c>
      <c r="C60" s="62" t="s">
        <v>47</v>
      </c>
      <c r="D60" s="62" t="s">
        <v>19</v>
      </c>
      <c r="E60" s="62" t="s">
        <v>72</v>
      </c>
      <c r="F60" s="12" t="s">
        <v>18</v>
      </c>
      <c r="G60" s="5">
        <v>1</v>
      </c>
      <c r="H60" s="9">
        <v>150</v>
      </c>
      <c r="I60" s="9">
        <v>115.36</v>
      </c>
      <c r="J60" s="74">
        <f t="shared" si="11"/>
        <v>34.64</v>
      </c>
      <c r="K60" s="7">
        <v>10</v>
      </c>
    </row>
    <row r="61" spans="1:11" ht="15.75" customHeight="1" x14ac:dyDescent="0.25">
      <c r="A61" s="25">
        <v>43</v>
      </c>
      <c r="B61" s="55">
        <v>1016</v>
      </c>
      <c r="C61" s="62" t="s">
        <v>47</v>
      </c>
      <c r="D61" s="62" t="s">
        <v>19</v>
      </c>
      <c r="E61" s="62" t="s">
        <v>73</v>
      </c>
      <c r="F61" s="12" t="s">
        <v>18</v>
      </c>
      <c r="G61" s="5">
        <v>1</v>
      </c>
      <c r="H61" s="9">
        <v>150</v>
      </c>
      <c r="I61" s="9">
        <v>115.36</v>
      </c>
      <c r="J61" s="74">
        <f t="shared" si="11"/>
        <v>34.64</v>
      </c>
      <c r="K61" s="7">
        <v>10</v>
      </c>
    </row>
    <row r="62" spans="1:11" ht="17.25" customHeight="1" x14ac:dyDescent="0.25">
      <c r="A62" s="25">
        <v>44</v>
      </c>
      <c r="B62" s="55">
        <v>1016</v>
      </c>
      <c r="C62" s="62" t="s">
        <v>47</v>
      </c>
      <c r="D62" s="62" t="s">
        <v>19</v>
      </c>
      <c r="E62" s="62" t="s">
        <v>74</v>
      </c>
      <c r="F62" s="12" t="s">
        <v>18</v>
      </c>
      <c r="G62" s="5">
        <v>1</v>
      </c>
      <c r="H62" s="9">
        <v>150</v>
      </c>
      <c r="I62" s="9">
        <v>115.36</v>
      </c>
      <c r="J62" s="74">
        <f t="shared" si="11"/>
        <v>34.64</v>
      </c>
      <c r="K62" s="7">
        <v>10</v>
      </c>
    </row>
    <row r="63" spans="1:11" ht="18.75" customHeight="1" x14ac:dyDescent="0.25">
      <c r="A63" s="25">
        <v>45</v>
      </c>
      <c r="B63" s="55">
        <v>1016</v>
      </c>
      <c r="C63" s="62" t="s">
        <v>57</v>
      </c>
      <c r="D63" s="62" t="s">
        <v>9</v>
      </c>
      <c r="E63" s="62" t="s">
        <v>75</v>
      </c>
      <c r="F63" s="12" t="s">
        <v>18</v>
      </c>
      <c r="G63" s="5">
        <v>1</v>
      </c>
      <c r="H63" s="9">
        <v>500</v>
      </c>
      <c r="I63" s="9">
        <v>350.04</v>
      </c>
      <c r="J63" s="74">
        <f t="shared" si="11"/>
        <v>149.95999999999998</v>
      </c>
      <c r="K63" s="7">
        <v>10</v>
      </c>
    </row>
    <row r="64" spans="1:11" ht="21.75" customHeight="1" x14ac:dyDescent="0.25">
      <c r="A64" s="25">
        <v>46</v>
      </c>
      <c r="B64" s="55">
        <v>1016</v>
      </c>
      <c r="C64" s="66" t="s">
        <v>58</v>
      </c>
      <c r="D64" s="72" t="s">
        <v>10</v>
      </c>
      <c r="E64" s="72" t="s">
        <v>76</v>
      </c>
      <c r="F64" s="12" t="s">
        <v>18</v>
      </c>
      <c r="G64" s="5">
        <v>1</v>
      </c>
      <c r="H64" s="9">
        <v>466</v>
      </c>
      <c r="I64" s="9">
        <v>466</v>
      </c>
      <c r="J64" s="74">
        <f t="shared" si="11"/>
        <v>0</v>
      </c>
      <c r="K64" s="7">
        <v>10</v>
      </c>
    </row>
    <row r="65" spans="1:11" ht="19.5" customHeight="1" x14ac:dyDescent="0.25">
      <c r="A65" s="25"/>
      <c r="B65" s="55"/>
      <c r="C65" s="42" t="s">
        <v>21</v>
      </c>
      <c r="D65" s="27"/>
      <c r="E65" s="27"/>
      <c r="F65" s="27"/>
      <c r="G65" s="44">
        <f>G45+G46+G47+G48+G49+G50+G51+G52+G53+G54+G55+G56+G57+G58+G59+G60+G61+G62+G63+G64</f>
        <v>35</v>
      </c>
      <c r="H65" s="41">
        <f t="shared" ref="H65:J65" si="12">H45+H46+H47+H48+H49+H50+H51+H52+H53+H54+H55+H56+H57+H58+H59+H60+H61+H62+H63+H64</f>
        <v>5394</v>
      </c>
      <c r="I65" s="41">
        <f t="shared" si="12"/>
        <v>4619.1600000000017</v>
      </c>
      <c r="J65" s="41">
        <f t="shared" si="12"/>
        <v>774.84000000000015</v>
      </c>
      <c r="K65" s="27"/>
    </row>
    <row r="66" spans="1:11" ht="19.5" customHeight="1" x14ac:dyDescent="0.25">
      <c r="A66" s="25"/>
      <c r="B66" s="64"/>
      <c r="C66" s="60" t="s">
        <v>77</v>
      </c>
      <c r="D66" s="27"/>
      <c r="E66" s="27"/>
      <c r="F66" s="27"/>
      <c r="G66" s="89">
        <f>G32+G35+G43+G65</f>
        <v>101</v>
      </c>
      <c r="H66" s="33">
        <f t="shared" ref="H66:J66" si="13">H32+H35+H43+H65</f>
        <v>20709.66</v>
      </c>
      <c r="I66" s="33">
        <f t="shared" si="13"/>
        <v>6446.1900000000014</v>
      </c>
      <c r="J66" s="33">
        <f t="shared" si="13"/>
        <v>14263.47</v>
      </c>
      <c r="K66" s="27"/>
    </row>
    <row r="67" spans="1:11" ht="26.25" customHeight="1" x14ac:dyDescent="0.25">
      <c r="A67" s="27"/>
      <c r="B67" s="27"/>
      <c r="C67" s="32" t="s">
        <v>27</v>
      </c>
      <c r="D67" s="27"/>
      <c r="E67" s="27"/>
      <c r="F67" s="27"/>
      <c r="G67" s="89">
        <f>G17+G66</f>
        <v>107</v>
      </c>
      <c r="H67" s="33">
        <f t="shared" ref="H67:J67" si="14">H17+H66</f>
        <v>47566.66</v>
      </c>
      <c r="I67" s="33">
        <f t="shared" si="14"/>
        <v>13561.170000000002</v>
      </c>
      <c r="J67" s="33">
        <f t="shared" si="14"/>
        <v>34005.49</v>
      </c>
      <c r="K67" s="27"/>
    </row>
  </sheetData>
  <mergeCells count="9">
    <mergeCell ref="A1:K1"/>
    <mergeCell ref="A2:K2"/>
    <mergeCell ref="C18:K18"/>
    <mergeCell ref="C44:K44"/>
    <mergeCell ref="C12:K12"/>
    <mergeCell ref="C33:K33"/>
    <mergeCell ref="C36:K36"/>
    <mergeCell ref="C5:K5"/>
    <mergeCell ref="C9:K9"/>
  </mergeCells>
  <phoneticPr fontId="1" type="noConversion"/>
  <pageMargins left="0.39370078740157483" right="0.39370078740157483" top="0.51181102362204722" bottom="0.39370078740157483" header="0.51181102362204722" footer="0.3937007874015748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Основні засоби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2021-04-19T05:32:28Z</cp:lastPrinted>
  <dcterms:created xsi:type="dcterms:W3CDTF">2021-04-09T10:57:07Z</dcterms:created>
  <dcterms:modified xsi:type="dcterms:W3CDTF">2021-04-19T12:49:38Z</dcterms:modified>
</cp:coreProperties>
</file>