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 Рішення Висновок про доцільність здійснення ДПП\"/>
    </mc:Choice>
  </mc:AlternateContent>
  <xr:revisionPtr revIDLastSave="0" documentId="13_ncr:1_{45FDA3BD-D162-4AE3-869F-23835A1E724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AG80" i="1"/>
  <c r="AG81" i="1" s="1"/>
  <c r="AF80" i="1"/>
  <c r="AF81" i="1" s="1"/>
  <c r="AE80" i="1"/>
  <c r="AE81" i="1" s="1"/>
  <c r="AD80" i="1"/>
  <c r="AD81" i="1" s="1"/>
  <c r="AC80" i="1"/>
  <c r="AC81" i="1" s="1"/>
  <c r="AB80" i="1"/>
  <c r="AB81" i="1" s="1"/>
  <c r="AA80" i="1"/>
  <c r="AA81" i="1" s="1"/>
  <c r="Z80" i="1"/>
  <c r="Z81" i="1" s="1"/>
  <c r="Y80" i="1"/>
  <c r="Y81" i="1" s="1"/>
  <c r="X80" i="1"/>
  <c r="X81" i="1" s="1"/>
  <c r="W80" i="1"/>
  <c r="W81" i="1" s="1"/>
  <c r="V80" i="1"/>
  <c r="V81" i="1" s="1"/>
  <c r="U80" i="1"/>
  <c r="U81" i="1" s="1"/>
  <c r="T80" i="1"/>
  <c r="T81" i="1" s="1"/>
  <c r="S80" i="1"/>
  <c r="S81" i="1" s="1"/>
  <c r="R80" i="1"/>
  <c r="R81" i="1" s="1"/>
  <c r="Q80" i="1"/>
  <c r="Q81" i="1" s="1"/>
  <c r="P80" i="1"/>
  <c r="P81" i="1" s="1"/>
  <c r="O80" i="1"/>
  <c r="O81" i="1" s="1"/>
  <c r="N80" i="1"/>
  <c r="N81" i="1" s="1"/>
  <c r="M80" i="1"/>
  <c r="M81" i="1" s="1"/>
  <c r="L80" i="1"/>
  <c r="L81" i="1" s="1"/>
  <c r="K80" i="1"/>
  <c r="K81" i="1" s="1"/>
  <c r="J80" i="1"/>
  <c r="J81" i="1" s="1"/>
  <c r="I80" i="1"/>
  <c r="I81" i="1" s="1"/>
  <c r="H80" i="1"/>
  <c r="H81" i="1" s="1"/>
  <c r="G80" i="1"/>
  <c r="G81" i="1" s="1"/>
  <c r="F80" i="1"/>
  <c r="F81" i="1" s="1"/>
  <c r="E80" i="1"/>
  <c r="E81" i="1" s="1"/>
  <c r="D80" i="1"/>
  <c r="D81" i="1" s="1"/>
  <c r="AG57" i="1"/>
  <c r="AG58" i="1" s="1"/>
  <c r="AF57" i="1"/>
  <c r="AF58" i="1" s="1"/>
  <c r="AE57" i="1"/>
  <c r="AE58" i="1" s="1"/>
  <c r="AD57" i="1"/>
  <c r="AD58" i="1" s="1"/>
  <c r="AC57" i="1"/>
  <c r="AC58" i="1" s="1"/>
  <c r="AB57" i="1"/>
  <c r="AB58" i="1" s="1"/>
  <c r="AA57" i="1"/>
  <c r="AA58" i="1" s="1"/>
  <c r="Z57" i="1"/>
  <c r="Z58" i="1" s="1"/>
  <c r="Y57" i="1"/>
  <c r="Y58" i="1" s="1"/>
  <c r="X57" i="1"/>
  <c r="X58" i="1" s="1"/>
  <c r="W57" i="1"/>
  <c r="W58" i="1" s="1"/>
  <c r="V57" i="1"/>
  <c r="V58" i="1" s="1"/>
  <c r="U57" i="1"/>
  <c r="U58" i="1" s="1"/>
  <c r="T57" i="1"/>
  <c r="T58" i="1" s="1"/>
  <c r="S57" i="1"/>
  <c r="S58" i="1" s="1"/>
  <c r="R57" i="1"/>
  <c r="R58" i="1" s="1"/>
  <c r="Q57" i="1"/>
  <c r="Q58" i="1" s="1"/>
  <c r="P57" i="1"/>
  <c r="P58" i="1" s="1"/>
  <c r="O57" i="1"/>
  <c r="O58" i="1" s="1"/>
  <c r="N57" i="1"/>
  <c r="N58" i="1" s="1"/>
  <c r="M57" i="1"/>
  <c r="M58" i="1" s="1"/>
  <c r="L57" i="1"/>
  <c r="L58" i="1" s="1"/>
  <c r="K57" i="1"/>
  <c r="K58" i="1" s="1"/>
  <c r="J57" i="1"/>
  <c r="J58" i="1" s="1"/>
  <c r="I57" i="1"/>
  <c r="I58" i="1" s="1"/>
  <c r="H57" i="1"/>
  <c r="H58" i="1" s="1"/>
  <c r="G57" i="1"/>
  <c r="G58" i="1" s="1"/>
  <c r="F57" i="1"/>
  <c r="F58" i="1" s="1"/>
  <c r="E57" i="1"/>
  <c r="E58" i="1" s="1"/>
  <c r="D57" i="1"/>
  <c r="D58" i="1" s="1"/>
  <c r="E33" i="1"/>
  <c r="F33" i="1"/>
  <c r="G33" i="1"/>
  <c r="G34" i="1" s="1"/>
  <c r="H33" i="1"/>
  <c r="H34" i="1" s="1"/>
  <c r="I33" i="1"/>
  <c r="I34" i="1" s="1"/>
  <c r="J33" i="1"/>
  <c r="J34" i="1" s="1"/>
  <c r="K33" i="1"/>
  <c r="L33" i="1"/>
  <c r="L34" i="1" s="1"/>
  <c r="M33" i="1"/>
  <c r="M34" i="1" s="1"/>
  <c r="N33" i="1"/>
  <c r="N34" i="1" s="1"/>
  <c r="O33" i="1"/>
  <c r="O34" i="1" s="1"/>
  <c r="P33" i="1"/>
  <c r="P34" i="1" s="1"/>
  <c r="Q33" i="1"/>
  <c r="R33" i="1"/>
  <c r="S33" i="1"/>
  <c r="T33" i="1"/>
  <c r="T34" i="1" s="1"/>
  <c r="U33" i="1"/>
  <c r="U34" i="1" s="1"/>
  <c r="V33" i="1"/>
  <c r="V34" i="1" s="1"/>
  <c r="W33" i="1"/>
  <c r="X33" i="1"/>
  <c r="X34" i="1" s="1"/>
  <c r="Y33" i="1"/>
  <c r="Z33" i="1"/>
  <c r="Z34" i="1" s="1"/>
  <c r="AA33" i="1"/>
  <c r="AA34" i="1" s="1"/>
  <c r="AB33" i="1"/>
  <c r="AB34" i="1" s="1"/>
  <c r="AC33" i="1"/>
  <c r="AD33" i="1"/>
  <c r="AD34" i="1" s="1"/>
  <c r="AE33" i="1"/>
  <c r="AE34" i="1" s="1"/>
  <c r="AF33" i="1"/>
  <c r="AF34" i="1" s="1"/>
  <c r="AG33" i="1"/>
  <c r="AG34" i="1" s="1"/>
  <c r="D33" i="1"/>
  <c r="D34" i="1" s="1"/>
  <c r="AC34" i="1"/>
  <c r="Y34" i="1"/>
  <c r="W34" i="1"/>
  <c r="S34" i="1"/>
  <c r="R34" i="1"/>
  <c r="Q34" i="1"/>
  <c r="K34" i="1"/>
  <c r="F34" i="1"/>
  <c r="E34" i="1"/>
  <c r="F14" i="1"/>
  <c r="G14" i="1" s="1"/>
  <c r="D72" i="1" s="1"/>
  <c r="D74" i="1" s="1"/>
  <c r="D75" i="1" s="1"/>
  <c r="D76" i="1" s="1"/>
  <c r="F13" i="1"/>
  <c r="G13" i="1" s="1"/>
  <c r="D49" i="1" s="1"/>
  <c r="F12" i="1"/>
  <c r="G12" i="1" s="1"/>
  <c r="D25" i="1" s="1"/>
  <c r="D27" i="1" s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E48" i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D82" i="1" l="1"/>
  <c r="D83" i="1" s="1"/>
  <c r="D51" i="1"/>
  <c r="D52" i="1" s="1"/>
  <c r="D53" i="1" s="1"/>
  <c r="D28" i="1"/>
  <c r="E25" i="1"/>
  <c r="E27" i="1" s="1"/>
  <c r="E72" i="1"/>
  <c r="E74" i="1" s="1"/>
  <c r="E75" i="1" s="1"/>
  <c r="E76" i="1" s="1"/>
  <c r="D73" i="1"/>
  <c r="E49" i="1"/>
  <c r="D50" i="1"/>
  <c r="D26" i="1"/>
  <c r="D29" i="1" l="1"/>
  <c r="D35" i="1"/>
  <c r="D36" i="1" s="1"/>
  <c r="D59" i="1"/>
  <c r="D60" i="1" s="1"/>
  <c r="E82" i="1"/>
  <c r="E83" i="1" s="1"/>
  <c r="E51" i="1"/>
  <c r="E52" i="1" s="1"/>
  <c r="E26" i="1"/>
  <c r="E28" i="1"/>
  <c r="E73" i="1"/>
  <c r="F72" i="1"/>
  <c r="F73" i="1" s="1"/>
  <c r="F25" i="1"/>
  <c r="F49" i="1"/>
  <c r="E50" i="1"/>
  <c r="E36" i="1" l="1"/>
  <c r="E53" i="1"/>
  <c r="E59" i="1"/>
  <c r="E60" i="1"/>
  <c r="E29" i="1"/>
  <c r="E35" i="1"/>
  <c r="G49" i="1"/>
  <c r="G51" i="1" s="1"/>
  <c r="G52" i="1" s="1"/>
  <c r="F51" i="1"/>
  <c r="F52" i="1" s="1"/>
  <c r="F27" i="1"/>
  <c r="F28" i="1" s="1"/>
  <c r="F26" i="1"/>
  <c r="F74" i="1"/>
  <c r="F75" i="1" s="1"/>
  <c r="G72" i="1"/>
  <c r="G74" i="1" s="1"/>
  <c r="G75" i="1" s="1"/>
  <c r="G25" i="1"/>
  <c r="F50" i="1"/>
  <c r="G53" i="1" l="1"/>
  <c r="G59" i="1"/>
  <c r="G76" i="1"/>
  <c r="G82" i="1"/>
  <c r="F76" i="1"/>
  <c r="F82" i="1"/>
  <c r="F83" i="1" s="1"/>
  <c r="G83" i="1" s="1"/>
  <c r="F36" i="1"/>
  <c r="F29" i="1"/>
  <c r="F35" i="1"/>
  <c r="F53" i="1"/>
  <c r="F59" i="1"/>
  <c r="F60" i="1" s="1"/>
  <c r="G60" i="1" s="1"/>
  <c r="H49" i="1"/>
  <c r="H51" i="1" s="1"/>
  <c r="H52" i="1" s="1"/>
  <c r="G50" i="1"/>
  <c r="G27" i="1"/>
  <c r="G28" i="1" s="1"/>
  <c r="H72" i="1"/>
  <c r="H74" i="1" s="1"/>
  <c r="H75" i="1" s="1"/>
  <c r="H25" i="1"/>
  <c r="G73" i="1"/>
  <c r="G26" i="1"/>
  <c r="H83" i="1" l="1"/>
  <c r="H53" i="1"/>
  <c r="H59" i="1"/>
  <c r="H60" i="1" s="1"/>
  <c r="H76" i="1"/>
  <c r="H82" i="1"/>
  <c r="G29" i="1"/>
  <c r="G35" i="1"/>
  <c r="G36" i="1" s="1"/>
  <c r="I49" i="1"/>
  <c r="I51" i="1" s="1"/>
  <c r="I52" i="1" s="1"/>
  <c r="H50" i="1"/>
  <c r="H27" i="1"/>
  <c r="H28" i="1" s="1"/>
  <c r="H73" i="1"/>
  <c r="I72" i="1"/>
  <c r="I73" i="1" s="1"/>
  <c r="H26" i="1"/>
  <c r="I25" i="1"/>
  <c r="I60" i="1" l="1"/>
  <c r="H29" i="1"/>
  <c r="H35" i="1"/>
  <c r="I53" i="1"/>
  <c r="I59" i="1"/>
  <c r="H36" i="1"/>
  <c r="J49" i="1"/>
  <c r="J51" i="1" s="1"/>
  <c r="I50" i="1"/>
  <c r="I27" i="1"/>
  <c r="I28" i="1" s="1"/>
  <c r="J72" i="1"/>
  <c r="J73" i="1" s="1"/>
  <c r="I26" i="1"/>
  <c r="I74" i="1"/>
  <c r="I75" i="1" s="1"/>
  <c r="J25" i="1"/>
  <c r="J26" i="1" s="1"/>
  <c r="K49" i="1"/>
  <c r="K51" i="1" s="1"/>
  <c r="J52" i="1"/>
  <c r="J50" i="1"/>
  <c r="I29" i="1" l="1"/>
  <c r="I35" i="1"/>
  <c r="I36" i="1" s="1"/>
  <c r="I76" i="1"/>
  <c r="I82" i="1"/>
  <c r="I83" i="1" s="1"/>
  <c r="J53" i="1"/>
  <c r="J59" i="1"/>
  <c r="J60" i="1" s="1"/>
  <c r="J27" i="1"/>
  <c r="J28" i="1" s="1"/>
  <c r="J74" i="1"/>
  <c r="J75" i="1" s="1"/>
  <c r="K25" i="1"/>
  <c r="K72" i="1"/>
  <c r="L72" i="1" s="1"/>
  <c r="K52" i="1"/>
  <c r="K50" i="1"/>
  <c r="L49" i="1"/>
  <c r="L51" i="1" s="1"/>
  <c r="J36" i="1" l="1"/>
  <c r="J29" i="1"/>
  <c r="J35" i="1"/>
  <c r="J83" i="1"/>
  <c r="K53" i="1"/>
  <c r="K59" i="1"/>
  <c r="K60" i="1" s="1"/>
  <c r="J76" i="1"/>
  <c r="J82" i="1"/>
  <c r="K73" i="1"/>
  <c r="K27" i="1"/>
  <c r="K28" i="1" s="1"/>
  <c r="K74" i="1"/>
  <c r="K75" i="1" s="1"/>
  <c r="K26" i="1"/>
  <c r="L25" i="1"/>
  <c r="L74" i="1"/>
  <c r="L75" i="1" s="1"/>
  <c r="M72" i="1"/>
  <c r="L73" i="1"/>
  <c r="L50" i="1"/>
  <c r="M49" i="1"/>
  <c r="M51" i="1" s="1"/>
  <c r="L52" i="1"/>
  <c r="K76" i="1" l="1"/>
  <c r="K82" i="1"/>
  <c r="K83" i="1"/>
  <c r="L83" i="1" s="1"/>
  <c r="K29" i="1"/>
  <c r="K35" i="1"/>
  <c r="K36" i="1" s="1"/>
  <c r="L76" i="1"/>
  <c r="L82" i="1"/>
  <c r="L53" i="1"/>
  <c r="L59" i="1"/>
  <c r="L60" i="1" s="1"/>
  <c r="L27" i="1"/>
  <c r="L28" i="1" s="1"/>
  <c r="L26" i="1"/>
  <c r="M25" i="1"/>
  <c r="M26" i="1" s="1"/>
  <c r="M73" i="1"/>
  <c r="N72" i="1"/>
  <c r="M74" i="1"/>
  <c r="M75" i="1" s="1"/>
  <c r="M50" i="1"/>
  <c r="N49" i="1"/>
  <c r="N51" i="1" s="1"/>
  <c r="M52" i="1"/>
  <c r="M76" i="1" l="1"/>
  <c r="M82" i="1"/>
  <c r="M83" i="1"/>
  <c r="M53" i="1"/>
  <c r="M59" i="1"/>
  <c r="M60" i="1" s="1"/>
  <c r="C63" i="1"/>
  <c r="L29" i="1"/>
  <c r="L35" i="1"/>
  <c r="L36" i="1" s="1"/>
  <c r="M27" i="1"/>
  <c r="M28" i="1" s="1"/>
  <c r="N25" i="1"/>
  <c r="N26" i="1" s="1"/>
  <c r="N73" i="1"/>
  <c r="O72" i="1"/>
  <c r="N74" i="1"/>
  <c r="N75" i="1" s="1"/>
  <c r="O49" i="1"/>
  <c r="O51" i="1" s="1"/>
  <c r="N52" i="1"/>
  <c r="N50" i="1"/>
  <c r="N53" i="1" l="1"/>
  <c r="N59" i="1"/>
  <c r="N60" i="1" s="1"/>
  <c r="M29" i="1"/>
  <c r="M35" i="1"/>
  <c r="M36" i="1" s="1"/>
  <c r="N76" i="1"/>
  <c r="N82" i="1"/>
  <c r="N83" i="1" s="1"/>
  <c r="N27" i="1"/>
  <c r="N28" i="1" s="1"/>
  <c r="O25" i="1"/>
  <c r="O26" i="1" s="1"/>
  <c r="P72" i="1"/>
  <c r="O74" i="1"/>
  <c r="O75" i="1" s="1"/>
  <c r="O73" i="1"/>
  <c r="O52" i="1"/>
  <c r="O50" i="1"/>
  <c r="P49" i="1"/>
  <c r="P51" i="1" s="1"/>
  <c r="O53" i="1" l="1"/>
  <c r="O59" i="1"/>
  <c r="O60" i="1" s="1"/>
  <c r="N29" i="1"/>
  <c r="N35" i="1"/>
  <c r="N36" i="1" s="1"/>
  <c r="O76" i="1"/>
  <c r="O82" i="1"/>
  <c r="O83" i="1" s="1"/>
  <c r="O27" i="1"/>
  <c r="O28" i="1" s="1"/>
  <c r="P25" i="1"/>
  <c r="P26" i="1" s="1"/>
  <c r="P74" i="1"/>
  <c r="P75" i="1" s="1"/>
  <c r="Q72" i="1"/>
  <c r="P73" i="1"/>
  <c r="P50" i="1"/>
  <c r="P52" i="1"/>
  <c r="Q49" i="1"/>
  <c r="Q51" i="1" s="1"/>
  <c r="P53" i="1" l="1"/>
  <c r="P59" i="1"/>
  <c r="P60" i="1" s="1"/>
  <c r="O29" i="1"/>
  <c r="O35" i="1"/>
  <c r="O36" i="1" s="1"/>
  <c r="P76" i="1"/>
  <c r="P82" i="1"/>
  <c r="P83" i="1" s="1"/>
  <c r="P27" i="1"/>
  <c r="P28" i="1" s="1"/>
  <c r="Q25" i="1"/>
  <c r="Q26" i="1" s="1"/>
  <c r="Q73" i="1"/>
  <c r="Q74" i="1"/>
  <c r="Q75" i="1" s="1"/>
  <c r="R72" i="1"/>
  <c r="Q50" i="1"/>
  <c r="R49" i="1"/>
  <c r="R51" i="1" s="1"/>
  <c r="Q52" i="1"/>
  <c r="P29" i="1" l="1"/>
  <c r="P35" i="1"/>
  <c r="P36" i="1" s="1"/>
  <c r="Q53" i="1"/>
  <c r="Q59" i="1"/>
  <c r="Q60" i="1" s="1"/>
  <c r="Q76" i="1"/>
  <c r="Q82" i="1"/>
  <c r="Q83" i="1" s="1"/>
  <c r="Q27" i="1"/>
  <c r="Q28" i="1" s="1"/>
  <c r="R25" i="1"/>
  <c r="R26" i="1" s="1"/>
  <c r="R73" i="1"/>
  <c r="S72" i="1"/>
  <c r="R74" i="1"/>
  <c r="R75" i="1" s="1"/>
  <c r="S49" i="1"/>
  <c r="S51" i="1" s="1"/>
  <c r="R52" i="1"/>
  <c r="R50" i="1"/>
  <c r="Q29" i="1" l="1"/>
  <c r="Q35" i="1"/>
  <c r="Q36" i="1" s="1"/>
  <c r="R53" i="1"/>
  <c r="R59" i="1"/>
  <c r="R60" i="1" s="1"/>
  <c r="R76" i="1"/>
  <c r="R82" i="1"/>
  <c r="R83" i="1" s="1"/>
  <c r="R27" i="1"/>
  <c r="R28" i="1" s="1"/>
  <c r="S25" i="1"/>
  <c r="S26" i="1" s="1"/>
  <c r="T72" i="1"/>
  <c r="S74" i="1"/>
  <c r="S75" i="1" s="1"/>
  <c r="S73" i="1"/>
  <c r="S52" i="1"/>
  <c r="S50" i="1"/>
  <c r="T49" i="1"/>
  <c r="T51" i="1" s="1"/>
  <c r="R29" i="1" l="1"/>
  <c r="R35" i="1"/>
  <c r="R36" i="1" s="1"/>
  <c r="S53" i="1"/>
  <c r="S59" i="1"/>
  <c r="S60" i="1" s="1"/>
  <c r="S76" i="1"/>
  <c r="S82" i="1"/>
  <c r="S83" i="1" s="1"/>
  <c r="S27" i="1"/>
  <c r="S28" i="1" s="1"/>
  <c r="T25" i="1"/>
  <c r="T26" i="1" s="1"/>
  <c r="T74" i="1"/>
  <c r="T75" i="1" s="1"/>
  <c r="T73" i="1"/>
  <c r="U72" i="1"/>
  <c r="T50" i="1"/>
  <c r="U49" i="1"/>
  <c r="U51" i="1" s="1"/>
  <c r="T52" i="1"/>
  <c r="T53" i="1" l="1"/>
  <c r="T59" i="1"/>
  <c r="T60" i="1" s="1"/>
  <c r="S29" i="1"/>
  <c r="S35" i="1"/>
  <c r="S36" i="1" s="1"/>
  <c r="T76" i="1"/>
  <c r="T82" i="1"/>
  <c r="T83" i="1" s="1"/>
  <c r="T27" i="1"/>
  <c r="T28" i="1" s="1"/>
  <c r="U25" i="1"/>
  <c r="U26" i="1" s="1"/>
  <c r="U73" i="1"/>
  <c r="V72" i="1"/>
  <c r="U74" i="1"/>
  <c r="U75" i="1" s="1"/>
  <c r="U50" i="1"/>
  <c r="V49" i="1"/>
  <c r="V51" i="1" s="1"/>
  <c r="U52" i="1"/>
  <c r="U53" i="1" l="1"/>
  <c r="U59" i="1"/>
  <c r="U60" i="1" s="1"/>
  <c r="T29" i="1"/>
  <c r="T35" i="1"/>
  <c r="T36" i="1" s="1"/>
  <c r="U76" i="1"/>
  <c r="U82" i="1"/>
  <c r="U83" i="1" s="1"/>
  <c r="U27" i="1"/>
  <c r="U28" i="1" s="1"/>
  <c r="V25" i="1"/>
  <c r="V26" i="1" s="1"/>
  <c r="V73" i="1"/>
  <c r="W72" i="1"/>
  <c r="V74" i="1"/>
  <c r="V75" i="1" s="1"/>
  <c r="W49" i="1"/>
  <c r="W51" i="1" s="1"/>
  <c r="V52" i="1"/>
  <c r="V50" i="1"/>
  <c r="V53" i="1" l="1"/>
  <c r="V59" i="1"/>
  <c r="V60" i="1" s="1"/>
  <c r="V76" i="1"/>
  <c r="V82" i="1"/>
  <c r="V83" i="1" s="1"/>
  <c r="U29" i="1"/>
  <c r="U35" i="1"/>
  <c r="U36" i="1" s="1"/>
  <c r="V27" i="1"/>
  <c r="V28" i="1" s="1"/>
  <c r="W25" i="1"/>
  <c r="X25" i="1" s="1"/>
  <c r="X72" i="1"/>
  <c r="W74" i="1"/>
  <c r="W75" i="1" s="1"/>
  <c r="W73" i="1"/>
  <c r="W52" i="1"/>
  <c r="W50" i="1"/>
  <c r="X49" i="1"/>
  <c r="X51" i="1" s="1"/>
  <c r="V29" i="1" l="1"/>
  <c r="V35" i="1"/>
  <c r="V36" i="1" s="1"/>
  <c r="W53" i="1"/>
  <c r="W59" i="1"/>
  <c r="W60" i="1" s="1"/>
  <c r="W76" i="1"/>
  <c r="W82" i="1"/>
  <c r="W83" i="1" s="1"/>
  <c r="W26" i="1"/>
  <c r="X27" i="1"/>
  <c r="X28" i="1" s="1"/>
  <c r="W27" i="1"/>
  <c r="W28" i="1" s="1"/>
  <c r="X74" i="1"/>
  <c r="X75" i="1" s="1"/>
  <c r="Y72" i="1"/>
  <c r="X73" i="1"/>
  <c r="X50" i="1"/>
  <c r="X52" i="1"/>
  <c r="Y49" i="1"/>
  <c r="Y51" i="1" s="1"/>
  <c r="Y25" i="1"/>
  <c r="X26" i="1"/>
  <c r="X29" i="1" l="1"/>
  <c r="X35" i="1"/>
  <c r="W29" i="1"/>
  <c r="W35" i="1"/>
  <c r="W36" i="1" s="1"/>
  <c r="X53" i="1"/>
  <c r="X59" i="1"/>
  <c r="X60" i="1" s="1"/>
  <c r="X76" i="1"/>
  <c r="X82" i="1"/>
  <c r="X83" i="1" s="1"/>
  <c r="Y27" i="1"/>
  <c r="Y28" i="1" s="1"/>
  <c r="Y73" i="1"/>
  <c r="Y74" i="1"/>
  <c r="Y75" i="1" s="1"/>
  <c r="Z72" i="1"/>
  <c r="Y50" i="1"/>
  <c r="Z49" i="1"/>
  <c r="Z51" i="1" s="1"/>
  <c r="Y52" i="1"/>
  <c r="Z25" i="1"/>
  <c r="Y26" i="1"/>
  <c r="X36" i="1" l="1"/>
  <c r="Y76" i="1"/>
  <c r="Y82" i="1"/>
  <c r="Y83" i="1" s="1"/>
  <c r="Y53" i="1"/>
  <c r="Y59" i="1"/>
  <c r="Y60" i="1" s="1"/>
  <c r="Y29" i="1"/>
  <c r="Y35" i="1"/>
  <c r="Z27" i="1"/>
  <c r="Z28" i="1" s="1"/>
  <c r="Z73" i="1"/>
  <c r="AA72" i="1"/>
  <c r="Z74" i="1"/>
  <c r="Z75" i="1" s="1"/>
  <c r="AA49" i="1"/>
  <c r="AA51" i="1" s="1"/>
  <c r="Z52" i="1"/>
  <c r="Z50" i="1"/>
  <c r="AA25" i="1"/>
  <c r="Z26" i="1"/>
  <c r="Y36" i="1" l="1"/>
  <c r="Z83" i="1"/>
  <c r="Z29" i="1"/>
  <c r="Z35" i="1"/>
  <c r="Z36" i="1" s="1"/>
  <c r="Z53" i="1"/>
  <c r="Z59" i="1"/>
  <c r="Z60" i="1" s="1"/>
  <c r="Z76" i="1"/>
  <c r="Z82" i="1"/>
  <c r="AA27" i="1"/>
  <c r="AA28" i="1" s="1"/>
  <c r="AB72" i="1"/>
  <c r="AA74" i="1"/>
  <c r="AA75" i="1" s="1"/>
  <c r="AA73" i="1"/>
  <c r="AA52" i="1"/>
  <c r="AA50" i="1"/>
  <c r="AB49" i="1"/>
  <c r="AB51" i="1" s="1"/>
  <c r="AB25" i="1"/>
  <c r="AA26" i="1"/>
  <c r="AA76" i="1" l="1"/>
  <c r="AA82" i="1"/>
  <c r="AA83" i="1"/>
  <c r="AA29" i="1"/>
  <c r="AA35" i="1"/>
  <c r="AA36" i="1" s="1"/>
  <c r="AA53" i="1"/>
  <c r="AA59" i="1"/>
  <c r="AA60" i="1" s="1"/>
  <c r="AB27" i="1"/>
  <c r="AB28" i="1" s="1"/>
  <c r="AB74" i="1"/>
  <c r="AB75" i="1" s="1"/>
  <c r="AC72" i="1"/>
  <c r="AB73" i="1"/>
  <c r="AB50" i="1"/>
  <c r="AC49" i="1"/>
  <c r="AC51" i="1" s="1"/>
  <c r="AB52" i="1"/>
  <c r="AC25" i="1"/>
  <c r="AB26" i="1"/>
  <c r="AB53" i="1" l="1"/>
  <c r="AB59" i="1"/>
  <c r="AB60" i="1" s="1"/>
  <c r="AB76" i="1"/>
  <c r="AB82" i="1"/>
  <c r="AB83" i="1" s="1"/>
  <c r="AB29" i="1"/>
  <c r="AB35" i="1"/>
  <c r="C39" i="1" s="1"/>
  <c r="AC27" i="1"/>
  <c r="AC28" i="1" s="1"/>
  <c r="AC73" i="1"/>
  <c r="AD72" i="1"/>
  <c r="AC74" i="1"/>
  <c r="AC75" i="1" s="1"/>
  <c r="AC50" i="1"/>
  <c r="AD49" i="1"/>
  <c r="AD51" i="1" s="1"/>
  <c r="AC52" i="1"/>
  <c r="AD25" i="1"/>
  <c r="AC26" i="1"/>
  <c r="AB36" i="1" l="1"/>
  <c r="AC29" i="1"/>
  <c r="AC35" i="1"/>
  <c r="AC76" i="1"/>
  <c r="AC82" i="1"/>
  <c r="AC83" i="1" s="1"/>
  <c r="AC53" i="1"/>
  <c r="AC59" i="1"/>
  <c r="AC60" i="1" s="1"/>
  <c r="AD27" i="1"/>
  <c r="AD28" i="1" s="1"/>
  <c r="AD73" i="1"/>
  <c r="AE72" i="1"/>
  <c r="AD74" i="1"/>
  <c r="AD75" i="1" s="1"/>
  <c r="AE49" i="1"/>
  <c r="AE51" i="1" s="1"/>
  <c r="AD52" i="1"/>
  <c r="AD50" i="1"/>
  <c r="AE25" i="1"/>
  <c r="AD26" i="1"/>
  <c r="AC36" i="1" l="1"/>
  <c r="AD29" i="1"/>
  <c r="AD35" i="1"/>
  <c r="AD36" i="1" s="1"/>
  <c r="AD53" i="1"/>
  <c r="AD59" i="1"/>
  <c r="AD60" i="1" s="1"/>
  <c r="AD76" i="1"/>
  <c r="AD82" i="1"/>
  <c r="AD83" i="1" s="1"/>
  <c r="AE27" i="1"/>
  <c r="AE28" i="1" s="1"/>
  <c r="AF72" i="1"/>
  <c r="AE74" i="1"/>
  <c r="AE75" i="1" s="1"/>
  <c r="AE73" i="1"/>
  <c r="AE52" i="1"/>
  <c r="AE50" i="1"/>
  <c r="AF49" i="1"/>
  <c r="AF51" i="1" s="1"/>
  <c r="AF25" i="1"/>
  <c r="AE26" i="1"/>
  <c r="AE76" i="1" l="1"/>
  <c r="AE82" i="1"/>
  <c r="AE83" i="1" s="1"/>
  <c r="AE53" i="1"/>
  <c r="AE59" i="1"/>
  <c r="AE60" i="1" s="1"/>
  <c r="AE29" i="1"/>
  <c r="AE35" i="1"/>
  <c r="AE36" i="1" s="1"/>
  <c r="AF27" i="1"/>
  <c r="AF28" i="1" s="1"/>
  <c r="AF74" i="1"/>
  <c r="AF75" i="1" s="1"/>
  <c r="AG72" i="1"/>
  <c r="AF73" i="1"/>
  <c r="AF50" i="1"/>
  <c r="AF52" i="1"/>
  <c r="AG49" i="1"/>
  <c r="AG51" i="1" s="1"/>
  <c r="AG25" i="1"/>
  <c r="AF26" i="1"/>
  <c r="AF76" i="1" l="1"/>
  <c r="AF82" i="1"/>
  <c r="AF83" i="1" s="1"/>
  <c r="AF29" i="1"/>
  <c r="AF35" i="1"/>
  <c r="AF36" i="1" s="1"/>
  <c r="AF53" i="1"/>
  <c r="AF59" i="1"/>
  <c r="AF60" i="1" s="1"/>
  <c r="AG27" i="1"/>
  <c r="AG28" i="1" s="1"/>
  <c r="AG73" i="1"/>
  <c r="AG74" i="1"/>
  <c r="AG75" i="1" s="1"/>
  <c r="AG50" i="1"/>
  <c r="AG52" i="1"/>
  <c r="AG26" i="1"/>
  <c r="AG76" i="1" l="1"/>
  <c r="AG82" i="1"/>
  <c r="AG83" i="1" s="1"/>
  <c r="B84" i="1" s="1"/>
  <c r="B85" i="1" s="1"/>
  <c r="AG29" i="1"/>
  <c r="AG35" i="1"/>
  <c r="AG36" i="1" s="1"/>
  <c r="B37" i="1" s="1"/>
  <c r="B38" i="1" s="1"/>
  <c r="AG53" i="1"/>
  <c r="AG59" i="1"/>
  <c r="AG60" i="1" s="1"/>
  <c r="B61" i="1" s="1"/>
  <c r="B62" i="1" s="1"/>
</calcChain>
</file>

<file path=xl/sharedStrings.xml><?xml version="1.0" encoding="utf-8"?>
<sst xmlns="http://schemas.openxmlformats.org/spreadsheetml/2006/main" count="82" uniqueCount="49">
  <si>
    <t>Щорічні витрати:</t>
  </si>
  <si>
    <t>Комунальні послуги</t>
  </si>
  <si>
    <t>Оплата праці</t>
  </si>
  <si>
    <t>Супутні витрати</t>
  </si>
  <si>
    <t>Інвестиції для введення об'єкту в експлуатацію (одноразово)</t>
  </si>
  <si>
    <t>*прогнозується зростання видатків на 5% щороку</t>
  </si>
  <si>
    <t>Песимістичний сценарій (заповнюваність номерів на рівні 60%)</t>
  </si>
  <si>
    <t>Середня кількість діб на місяць</t>
  </si>
  <si>
    <t xml:space="preserve">Кількість номерів </t>
  </si>
  <si>
    <t>Валовий прибуток</t>
  </si>
  <si>
    <t>Витрати</t>
  </si>
  <si>
    <t>Валовий дохід (включаючи ПДВ)</t>
  </si>
  <si>
    <t>Чистий дохід (за мінусом ПДВ)</t>
  </si>
  <si>
    <t>Балансовий прибуток</t>
  </si>
  <si>
    <t>№ року з/п</t>
  </si>
  <si>
    <t>Рік</t>
  </si>
  <si>
    <t>Чистий прибуток після оподаткування</t>
  </si>
  <si>
    <t>Коефіцієнт середньої заповнюв. на рік</t>
  </si>
  <si>
    <t>Валовий дохід на місяць, тис. грн</t>
  </si>
  <si>
    <t>Валовий дохід на рік, тис. грн</t>
  </si>
  <si>
    <t>Середня вартість номера за добу, тис. грн *</t>
  </si>
  <si>
    <t>Враховуючи нестабільну економічну ситуацію та інфляційні процеси в Україні, припускаємо, що як видатки, так і доходи щороку зростатимуть на 5%.</t>
  </si>
  <si>
    <t>*прогнозується щорічне зростання вартості готельного номера на 5%.</t>
  </si>
  <si>
    <t>тис. грн</t>
  </si>
  <si>
    <t>Доходи (базові значення для розрахунків в цінах 2023 року)*</t>
  </si>
  <si>
    <t>Видатки (базові значення для розрахунків в цінах 2023 року)*</t>
  </si>
  <si>
    <t>Оптимальний сценарій (заповнюваність номерів на рівні 80%)</t>
  </si>
  <si>
    <t>Оптимістичний сценарій (заповнюваність номерів на рівні 90%)</t>
  </si>
  <si>
    <t>Додаток до Висновку про доцільність прийняття рішення про здійснення державно-приватного партнерства щодо проєкту «Реставрація з пристосуванням та управління нежитловим приміщенням, що розташоване за адресою вул. Кафедральна, 4 у м. Луцьку»</t>
  </si>
  <si>
    <t>Дисконтований грошовий потік</t>
  </si>
  <si>
    <t>Накопичене дисконтоване сальдо сумарного грошового потоку</t>
  </si>
  <si>
    <t>Індекс рентабельності інвестицій/дохідності (PI)</t>
  </si>
  <si>
    <t>Чиста приведена вартість (NPV)</t>
  </si>
  <si>
    <t xml:space="preserve">Валовий дохід з ПДВ </t>
  </si>
  <si>
    <t>&gt;1 (проєкт ефективний)</t>
  </si>
  <si>
    <t>Дисконтований період окупності (DPP)</t>
  </si>
  <si>
    <t>місяців</t>
  </si>
  <si>
    <t>№ року реалізації проєкту з/п</t>
  </si>
  <si>
    <t>Оцінка ефективності інвестиційного проєкту</t>
  </si>
  <si>
    <t>&lt; 23 років</t>
  </si>
  <si>
    <t>&lt; 10 років</t>
  </si>
  <si>
    <t>&lt; 8 років</t>
  </si>
  <si>
    <t xml:space="preserve">26 років </t>
  </si>
  <si>
    <t>Строк окупності інвестицій, базуючись на чистому прибутку:</t>
  </si>
  <si>
    <t>10 років</t>
  </si>
  <si>
    <t>місяць</t>
  </si>
  <si>
    <t>8 років</t>
  </si>
  <si>
    <t>Коефіцієнт дисконтування ("соц. ставка дисконтування" 5%)</t>
  </si>
  <si>
    <t xml:space="preserve">Фінансова модель здійснення державно-приватного партнерства щодо проєкту «Реставрація з пристосуванням та управління нежитловим приміщенням по вул. Кафедральна, 4 у місті Луцьку», оцінка ефективності проєкту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</si>
</sst>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0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9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/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4" fontId="1" fillId="0" borderId="0" xfId="0" applyNumberFormat="1" applyFont="1"/>
    <xf numFmtId="4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tabSelected="1" topLeftCell="A56" zoomScaleNormal="100" workbookViewId="0">
      <selection activeCell="A19" sqref="A19"/>
    </sheetView>
  </sheetViews>
  <sheetFormatPr defaultRowHeight="15" x14ac:dyDescent="0.25"/>
  <cols>
    <col min="1" max="1" width="57.28515625" customWidth="1"/>
    <col min="2" max="2" width="12.140625" customWidth="1"/>
    <col min="3" max="3" width="14.85546875" customWidth="1"/>
    <col min="4" max="33" width="12.140625" customWidth="1"/>
    <col min="35" max="35" width="10" bestFit="1" customWidth="1"/>
  </cols>
  <sheetData>
    <row r="1" spans="1:17" ht="55.5" customHeight="1" x14ac:dyDescent="0.25">
      <c r="D1" s="38" t="s">
        <v>28</v>
      </c>
      <c r="E1" s="38"/>
      <c r="F1" s="38"/>
      <c r="G1" s="38"/>
      <c r="H1" s="30"/>
      <c r="I1" s="30"/>
      <c r="J1" s="30"/>
    </row>
    <row r="2" spans="1:17" ht="60.75" customHeight="1" x14ac:dyDescent="0.3">
      <c r="A2" s="41" t="s">
        <v>48</v>
      </c>
      <c r="B2" s="41"/>
      <c r="C2" s="41"/>
      <c r="D2" s="41"/>
      <c r="E2" s="41"/>
      <c r="F2" s="41"/>
      <c r="G2" s="41"/>
    </row>
    <row r="3" spans="1:17" ht="24" customHeight="1" x14ac:dyDescent="0.25">
      <c r="A3" s="42" t="s">
        <v>25</v>
      </c>
      <c r="B3" s="42"/>
      <c r="C3" s="42"/>
      <c r="D3" s="42"/>
      <c r="E3" s="42"/>
      <c r="F3" s="27" t="s">
        <v>23</v>
      </c>
    </row>
    <row r="4" spans="1:17" x14ac:dyDescent="0.25">
      <c r="A4" s="39" t="s">
        <v>4</v>
      </c>
      <c r="B4" s="39"/>
      <c r="C4" s="39"/>
      <c r="D4" s="39"/>
      <c r="E4" s="39"/>
      <c r="F4" s="26">
        <v>50000</v>
      </c>
    </row>
    <row r="5" spans="1:17" x14ac:dyDescent="0.25">
      <c r="A5" s="43" t="s">
        <v>0</v>
      </c>
      <c r="B5" s="44"/>
      <c r="C5" s="44"/>
      <c r="D5" s="44"/>
      <c r="E5" s="44"/>
      <c r="F5" s="45"/>
    </row>
    <row r="6" spans="1:17" x14ac:dyDescent="0.25">
      <c r="A6" s="39" t="s">
        <v>1</v>
      </c>
      <c r="B6" s="39"/>
      <c r="C6" s="39"/>
      <c r="D6" s="39"/>
      <c r="E6" s="39"/>
      <c r="F6" s="25">
        <v>6000</v>
      </c>
    </row>
    <row r="7" spans="1:17" x14ac:dyDescent="0.25">
      <c r="A7" s="39" t="s">
        <v>2</v>
      </c>
      <c r="B7" s="39"/>
      <c r="C7" s="39"/>
      <c r="D7" s="39"/>
      <c r="E7" s="39"/>
      <c r="F7" s="25">
        <v>5040</v>
      </c>
      <c r="K7" s="4"/>
      <c r="L7" s="5"/>
      <c r="M7" s="5"/>
      <c r="N7" s="5"/>
      <c r="O7" s="5"/>
      <c r="P7" s="5"/>
      <c r="Q7" s="5"/>
    </row>
    <row r="8" spans="1:17" x14ac:dyDescent="0.25">
      <c r="A8" s="39" t="s">
        <v>3</v>
      </c>
      <c r="B8" s="39"/>
      <c r="C8" s="39"/>
      <c r="D8" s="39"/>
      <c r="E8" s="39"/>
      <c r="F8" s="25">
        <v>500</v>
      </c>
      <c r="K8" s="6"/>
      <c r="L8" s="6"/>
      <c r="M8" s="6"/>
      <c r="N8" s="6"/>
      <c r="O8" s="7"/>
      <c r="P8" s="6"/>
      <c r="Q8" s="6"/>
    </row>
    <row r="9" spans="1:17" x14ac:dyDescent="0.25">
      <c r="A9" s="40" t="s">
        <v>5</v>
      </c>
      <c r="B9" s="40"/>
      <c r="C9" s="40"/>
      <c r="D9" s="40"/>
      <c r="E9" s="40"/>
      <c r="F9" s="40"/>
      <c r="K9" s="8"/>
      <c r="L9" s="8"/>
      <c r="M9" s="8"/>
      <c r="N9" s="8"/>
      <c r="O9" s="9"/>
      <c r="P9" s="8"/>
      <c r="Q9" s="8"/>
    </row>
    <row r="10" spans="1:17" ht="24" customHeight="1" x14ac:dyDescent="0.25">
      <c r="A10" t="s">
        <v>24</v>
      </c>
      <c r="K10" s="8"/>
      <c r="L10" s="8"/>
      <c r="M10" s="8"/>
      <c r="N10" s="8"/>
      <c r="O10" s="9"/>
      <c r="P10" s="8"/>
      <c r="Q10" s="8"/>
    </row>
    <row r="11" spans="1:17" s="2" customFormat="1" ht="63.75" x14ac:dyDescent="0.25">
      <c r="A11" s="12" t="s">
        <v>7</v>
      </c>
      <c r="B11" s="13" t="s">
        <v>8</v>
      </c>
      <c r="C11" s="13"/>
      <c r="D11" s="13" t="s">
        <v>20</v>
      </c>
      <c r="E11" s="13" t="s">
        <v>17</v>
      </c>
      <c r="F11" s="13" t="s">
        <v>18</v>
      </c>
      <c r="G11" s="13" t="s">
        <v>19</v>
      </c>
      <c r="H11" s="14"/>
    </row>
    <row r="12" spans="1:17" x14ac:dyDescent="0.25">
      <c r="A12" s="16">
        <v>30</v>
      </c>
      <c r="B12" s="17">
        <v>45</v>
      </c>
      <c r="C12" s="17"/>
      <c r="D12" s="17">
        <v>1.7</v>
      </c>
      <c r="E12" s="17">
        <v>0.6</v>
      </c>
      <c r="F12" s="18">
        <f>A12*B12*D12*E12</f>
        <v>1377</v>
      </c>
      <c r="G12" s="15">
        <f>F12*12</f>
        <v>16524</v>
      </c>
      <c r="H12" s="19"/>
    </row>
    <row r="13" spans="1:17" x14ac:dyDescent="0.25">
      <c r="A13" s="16">
        <v>30</v>
      </c>
      <c r="B13" s="17">
        <v>45</v>
      </c>
      <c r="C13" s="17"/>
      <c r="D13" s="17">
        <v>1.7</v>
      </c>
      <c r="E13" s="17">
        <v>0.8</v>
      </c>
      <c r="F13" s="18">
        <f>A13*B13*D13*E13</f>
        <v>1836</v>
      </c>
      <c r="G13" s="15">
        <f t="shared" ref="G13:G14" si="0">F13*12</f>
        <v>22032</v>
      </c>
      <c r="H13" s="19"/>
    </row>
    <row r="14" spans="1:17" x14ac:dyDescent="0.25">
      <c r="A14" s="16">
        <v>30</v>
      </c>
      <c r="B14" s="17">
        <v>45</v>
      </c>
      <c r="C14" s="17"/>
      <c r="D14" s="17">
        <v>1.7</v>
      </c>
      <c r="E14" s="17">
        <v>0.9</v>
      </c>
      <c r="F14" s="18">
        <f>A14*B14*D14*E14</f>
        <v>2065.5</v>
      </c>
      <c r="G14" s="15">
        <f t="shared" si="0"/>
        <v>24786</v>
      </c>
      <c r="H14" s="19"/>
    </row>
    <row r="15" spans="1:17" x14ac:dyDescent="0.25">
      <c r="A15" s="23" t="s">
        <v>22</v>
      </c>
      <c r="B15" s="20"/>
      <c r="C15" s="20"/>
      <c r="D15" s="20"/>
      <c r="E15" s="20"/>
      <c r="F15" s="21"/>
      <c r="G15" s="22"/>
      <c r="H15" s="19"/>
    </row>
    <row r="16" spans="1:17" x14ac:dyDescent="0.25">
      <c r="A16" s="23"/>
      <c r="B16" s="20"/>
      <c r="C16" s="20"/>
      <c r="D16" s="20"/>
      <c r="E16" s="20"/>
      <c r="F16" s="21"/>
      <c r="G16" s="22"/>
      <c r="H16" s="19"/>
    </row>
    <row r="17" spans="1:34" x14ac:dyDescent="0.25">
      <c r="A17" s="24" t="s">
        <v>21</v>
      </c>
      <c r="B17" s="20"/>
      <c r="C17" s="20"/>
      <c r="D17" s="20"/>
      <c r="E17" s="20"/>
      <c r="F17" s="21"/>
      <c r="G17" s="22"/>
      <c r="H17" s="19"/>
    </row>
    <row r="19" spans="1:34" x14ac:dyDescent="0.25">
      <c r="A19" s="2" t="s">
        <v>6</v>
      </c>
    </row>
    <row r="20" spans="1:34" x14ac:dyDescent="0.25">
      <c r="A20" s="2"/>
    </row>
    <row r="21" spans="1:34" x14ac:dyDescent="0.25">
      <c r="A21" s="10" t="s">
        <v>15</v>
      </c>
      <c r="B21" s="10">
        <v>2023</v>
      </c>
      <c r="C21" s="10">
        <v>2024</v>
      </c>
      <c r="D21" s="10">
        <v>2025</v>
      </c>
      <c r="E21" s="10">
        <v>2026</v>
      </c>
      <c r="F21" s="10">
        <v>2027</v>
      </c>
      <c r="G21" s="10">
        <v>2028</v>
      </c>
      <c r="H21" s="10">
        <v>2029</v>
      </c>
      <c r="I21" s="10">
        <v>2030</v>
      </c>
      <c r="J21" s="10">
        <v>2031</v>
      </c>
      <c r="K21" s="10">
        <v>2032</v>
      </c>
      <c r="L21" s="10">
        <v>2033</v>
      </c>
      <c r="M21" s="10">
        <v>2034</v>
      </c>
      <c r="N21" s="10">
        <v>2035</v>
      </c>
      <c r="O21" s="10">
        <v>2036</v>
      </c>
      <c r="P21" s="10">
        <v>2037</v>
      </c>
      <c r="Q21" s="10">
        <v>2038</v>
      </c>
      <c r="R21" s="10">
        <v>2039</v>
      </c>
      <c r="S21" s="10">
        <v>2040</v>
      </c>
      <c r="T21" s="10">
        <v>2041</v>
      </c>
      <c r="U21" s="10">
        <v>2042</v>
      </c>
      <c r="V21" s="10">
        <v>2043</v>
      </c>
      <c r="W21" s="10">
        <v>2044</v>
      </c>
      <c r="X21" s="10">
        <v>2045</v>
      </c>
      <c r="Y21" s="10">
        <v>2046</v>
      </c>
      <c r="Z21" s="10">
        <v>2047</v>
      </c>
      <c r="AA21" s="10">
        <v>2048</v>
      </c>
      <c r="AB21" s="10">
        <v>2049</v>
      </c>
      <c r="AC21" s="10">
        <v>2050</v>
      </c>
      <c r="AD21" s="10">
        <v>2051</v>
      </c>
      <c r="AE21" s="10">
        <v>2052</v>
      </c>
      <c r="AF21" s="10">
        <v>2053</v>
      </c>
      <c r="AG21" s="10">
        <v>2054</v>
      </c>
    </row>
    <row r="22" spans="1:34" x14ac:dyDescent="0.25">
      <c r="A22" s="10" t="s">
        <v>37</v>
      </c>
      <c r="B22" s="10">
        <v>1</v>
      </c>
      <c r="C22" s="10">
        <v>2</v>
      </c>
      <c r="D22" s="10">
        <v>3</v>
      </c>
      <c r="E22" s="10">
        <v>4</v>
      </c>
      <c r="F22" s="10">
        <v>5</v>
      </c>
      <c r="G22" s="10">
        <v>6</v>
      </c>
      <c r="H22" s="10">
        <v>7</v>
      </c>
      <c r="I22" s="10">
        <v>8</v>
      </c>
      <c r="J22" s="10">
        <v>9</v>
      </c>
      <c r="K22" s="10">
        <v>10</v>
      </c>
      <c r="L22" s="10">
        <v>11</v>
      </c>
      <c r="M22" s="10">
        <v>12</v>
      </c>
      <c r="N22" s="10">
        <v>13</v>
      </c>
      <c r="O22" s="10">
        <v>14</v>
      </c>
      <c r="P22" s="10">
        <v>15</v>
      </c>
      <c r="Q22" s="10">
        <v>16</v>
      </c>
      <c r="R22" s="10">
        <v>17</v>
      </c>
      <c r="S22" s="10">
        <v>18</v>
      </c>
      <c r="T22" s="10">
        <v>19</v>
      </c>
      <c r="U22" s="10">
        <v>20</v>
      </c>
      <c r="V22" s="10">
        <v>21</v>
      </c>
      <c r="W22" s="10">
        <v>22</v>
      </c>
      <c r="X22" s="10">
        <v>23</v>
      </c>
      <c r="Y22" s="10">
        <v>24</v>
      </c>
      <c r="Z22" s="10">
        <v>25</v>
      </c>
      <c r="AA22" s="10">
        <v>26</v>
      </c>
      <c r="AB22" s="10">
        <v>27</v>
      </c>
      <c r="AC22" s="10">
        <v>28</v>
      </c>
      <c r="AD22" s="10">
        <v>29</v>
      </c>
      <c r="AE22" s="10">
        <v>30</v>
      </c>
      <c r="AF22" s="10">
        <v>31</v>
      </c>
      <c r="AG22" s="10">
        <v>32</v>
      </c>
    </row>
    <row r="23" spans="1:34" x14ac:dyDescent="0.25">
      <c r="A23" s="10"/>
      <c r="B23" s="10"/>
      <c r="C23" s="10"/>
      <c r="D23" s="10">
        <v>2</v>
      </c>
      <c r="E23" s="10">
        <v>3</v>
      </c>
      <c r="F23" s="10">
        <v>4</v>
      </c>
      <c r="G23" s="10">
        <v>5</v>
      </c>
      <c r="H23" s="10">
        <v>6</v>
      </c>
      <c r="I23" s="10">
        <v>7</v>
      </c>
      <c r="J23" s="10">
        <v>8</v>
      </c>
      <c r="K23" s="10">
        <v>9</v>
      </c>
      <c r="L23" s="10">
        <v>10</v>
      </c>
      <c r="M23" s="10">
        <v>11</v>
      </c>
      <c r="N23" s="10">
        <v>12</v>
      </c>
      <c r="O23" s="10">
        <v>13</v>
      </c>
      <c r="P23" s="10">
        <v>14</v>
      </c>
      <c r="Q23" s="10">
        <v>15</v>
      </c>
      <c r="R23" s="10">
        <v>16</v>
      </c>
      <c r="S23" s="10">
        <v>17</v>
      </c>
      <c r="T23" s="10">
        <v>18</v>
      </c>
      <c r="U23" s="10">
        <v>19</v>
      </c>
      <c r="V23" s="10">
        <v>20</v>
      </c>
      <c r="W23" s="10">
        <v>21</v>
      </c>
      <c r="X23" s="10">
        <v>22</v>
      </c>
      <c r="Y23" s="10">
        <v>23</v>
      </c>
      <c r="Z23" s="10">
        <v>24</v>
      </c>
      <c r="AA23" s="10">
        <v>25</v>
      </c>
      <c r="AB23" s="10">
        <v>26</v>
      </c>
      <c r="AC23" s="10">
        <v>27</v>
      </c>
      <c r="AD23" s="10">
        <v>28</v>
      </c>
      <c r="AE23" s="10">
        <v>29</v>
      </c>
      <c r="AF23" s="10">
        <v>30</v>
      </c>
      <c r="AG23" s="10">
        <v>31</v>
      </c>
    </row>
    <row r="24" spans="1:34" x14ac:dyDescent="0.25">
      <c r="A24" s="10" t="s">
        <v>10</v>
      </c>
      <c r="B24" s="28"/>
      <c r="C24" s="28">
        <v>50000</v>
      </c>
      <c r="D24" s="28">
        <v>11540</v>
      </c>
      <c r="E24" s="28">
        <f>D24*(5%)+D24</f>
        <v>12117</v>
      </c>
      <c r="F24" s="28">
        <f t="shared" ref="F24:AG24" si="1">E24*(5%)+E24</f>
        <v>12722.85</v>
      </c>
      <c r="G24" s="28">
        <f t="shared" si="1"/>
        <v>13358.9925</v>
      </c>
      <c r="H24" s="28">
        <f t="shared" si="1"/>
        <v>14026.942125</v>
      </c>
      <c r="I24" s="28">
        <f t="shared" si="1"/>
        <v>14728.289231249999</v>
      </c>
      <c r="J24" s="28">
        <f t="shared" si="1"/>
        <v>15464.703692812498</v>
      </c>
      <c r="K24" s="28">
        <f t="shared" si="1"/>
        <v>16237.938877453123</v>
      </c>
      <c r="L24" s="28">
        <f t="shared" si="1"/>
        <v>17049.835821325782</v>
      </c>
      <c r="M24" s="28">
        <f t="shared" si="1"/>
        <v>17902.32761239207</v>
      </c>
      <c r="N24" s="28">
        <f t="shared" si="1"/>
        <v>18797.443993011671</v>
      </c>
      <c r="O24" s="28">
        <f t="shared" si="1"/>
        <v>19737.316192662256</v>
      </c>
      <c r="P24" s="28">
        <f t="shared" si="1"/>
        <v>20724.182002295369</v>
      </c>
      <c r="Q24" s="28">
        <f t="shared" si="1"/>
        <v>21760.391102410136</v>
      </c>
      <c r="R24" s="28">
        <f t="shared" si="1"/>
        <v>22848.410657530643</v>
      </c>
      <c r="S24" s="28">
        <f t="shared" si="1"/>
        <v>23990.831190407174</v>
      </c>
      <c r="T24" s="28">
        <f t="shared" si="1"/>
        <v>25190.372749927534</v>
      </c>
      <c r="U24" s="28">
        <f t="shared" si="1"/>
        <v>26449.891387423912</v>
      </c>
      <c r="V24" s="28">
        <f t="shared" si="1"/>
        <v>27772.385956795108</v>
      </c>
      <c r="W24" s="28">
        <f t="shared" si="1"/>
        <v>29161.005254634863</v>
      </c>
      <c r="X24" s="28">
        <f t="shared" si="1"/>
        <v>30619.055517366607</v>
      </c>
      <c r="Y24" s="28">
        <f t="shared" si="1"/>
        <v>32150.008293234936</v>
      </c>
      <c r="Z24" s="28">
        <f t="shared" si="1"/>
        <v>33757.508707896683</v>
      </c>
      <c r="AA24" s="28">
        <f t="shared" si="1"/>
        <v>35445.384143291514</v>
      </c>
      <c r="AB24" s="28">
        <f t="shared" si="1"/>
        <v>37217.653350456087</v>
      </c>
      <c r="AC24" s="28">
        <f t="shared" si="1"/>
        <v>39078.536017978891</v>
      </c>
      <c r="AD24" s="28">
        <f t="shared" si="1"/>
        <v>41032.462818877837</v>
      </c>
      <c r="AE24" s="28">
        <f t="shared" si="1"/>
        <v>43084.085959821728</v>
      </c>
      <c r="AF24" s="28">
        <f t="shared" si="1"/>
        <v>45238.290257812812</v>
      </c>
      <c r="AG24" s="28">
        <f t="shared" si="1"/>
        <v>47500.204770703451</v>
      </c>
      <c r="AH24" s="1"/>
    </row>
    <row r="25" spans="1:34" x14ac:dyDescent="0.25">
      <c r="A25" s="10" t="s">
        <v>33</v>
      </c>
      <c r="B25" s="28"/>
      <c r="C25" s="28"/>
      <c r="D25" s="11">
        <f>G12</f>
        <v>16524</v>
      </c>
      <c r="E25" s="28">
        <f t="shared" ref="E25:AG25" si="2">D25*(5%)+D25</f>
        <v>17350.2</v>
      </c>
      <c r="F25" s="28">
        <f t="shared" si="2"/>
        <v>18217.71</v>
      </c>
      <c r="G25" s="28">
        <f t="shared" si="2"/>
        <v>19128.595499999999</v>
      </c>
      <c r="H25" s="28">
        <f t="shared" si="2"/>
        <v>20085.025275</v>
      </c>
      <c r="I25" s="28">
        <f t="shared" si="2"/>
        <v>21089.27653875</v>
      </c>
      <c r="J25" s="28">
        <f t="shared" si="2"/>
        <v>22143.740365687499</v>
      </c>
      <c r="K25" s="28">
        <f t="shared" si="2"/>
        <v>23250.927383971873</v>
      </c>
      <c r="L25" s="28">
        <f t="shared" si="2"/>
        <v>24413.473753170467</v>
      </c>
      <c r="M25" s="28">
        <f t="shared" si="2"/>
        <v>25634.147440828991</v>
      </c>
      <c r="N25" s="28">
        <f t="shared" si="2"/>
        <v>26915.854812870439</v>
      </c>
      <c r="O25" s="28">
        <f t="shared" si="2"/>
        <v>28261.647553513962</v>
      </c>
      <c r="P25" s="28">
        <f t="shared" si="2"/>
        <v>29674.72993118966</v>
      </c>
      <c r="Q25" s="28">
        <f t="shared" si="2"/>
        <v>31158.466427749143</v>
      </c>
      <c r="R25" s="28">
        <f t="shared" si="2"/>
        <v>32716.389749136601</v>
      </c>
      <c r="S25" s="28">
        <f t="shared" si="2"/>
        <v>34352.20923659343</v>
      </c>
      <c r="T25" s="28">
        <f t="shared" si="2"/>
        <v>36069.819698423104</v>
      </c>
      <c r="U25" s="28">
        <f t="shared" si="2"/>
        <v>37873.310683344258</v>
      </c>
      <c r="V25" s="28">
        <f t="shared" si="2"/>
        <v>39766.976217511474</v>
      </c>
      <c r="W25" s="28">
        <f t="shared" si="2"/>
        <v>41755.325028387044</v>
      </c>
      <c r="X25" s="28">
        <f t="shared" si="2"/>
        <v>43843.091279806395</v>
      </c>
      <c r="Y25" s="28">
        <f t="shared" si="2"/>
        <v>46035.245843796714</v>
      </c>
      <c r="Z25" s="28">
        <f t="shared" si="2"/>
        <v>48337.008135986551</v>
      </c>
      <c r="AA25" s="28">
        <f t="shared" si="2"/>
        <v>50753.858542785878</v>
      </c>
      <c r="AB25" s="28">
        <f t="shared" si="2"/>
        <v>53291.551469925173</v>
      </c>
      <c r="AC25" s="28">
        <f t="shared" si="2"/>
        <v>55956.129043421432</v>
      </c>
      <c r="AD25" s="28">
        <f t="shared" si="2"/>
        <v>58753.935495592501</v>
      </c>
      <c r="AE25" s="28">
        <f t="shared" si="2"/>
        <v>61691.632270372123</v>
      </c>
      <c r="AF25" s="28">
        <f t="shared" si="2"/>
        <v>64776.213883890727</v>
      </c>
      <c r="AG25" s="28">
        <f t="shared" si="2"/>
        <v>68015.024578085257</v>
      </c>
      <c r="AH25" s="1"/>
    </row>
    <row r="26" spans="1:34" x14ac:dyDescent="0.25">
      <c r="A26" s="10" t="s">
        <v>9</v>
      </c>
      <c r="B26" s="28"/>
      <c r="C26" s="28"/>
      <c r="D26" s="28">
        <f t="shared" ref="D26:AG26" si="3">D25-D24</f>
        <v>4984</v>
      </c>
      <c r="E26" s="28">
        <f t="shared" si="3"/>
        <v>5233.2000000000007</v>
      </c>
      <c r="F26" s="28">
        <f t="shared" si="3"/>
        <v>5494.8599999999988</v>
      </c>
      <c r="G26" s="28">
        <f t="shared" si="3"/>
        <v>5769.6029999999992</v>
      </c>
      <c r="H26" s="28">
        <f t="shared" si="3"/>
        <v>6058.0831500000004</v>
      </c>
      <c r="I26" s="28">
        <f t="shared" si="3"/>
        <v>6360.9873075000014</v>
      </c>
      <c r="J26" s="28">
        <f t="shared" si="3"/>
        <v>6679.0366728750014</v>
      </c>
      <c r="K26" s="28">
        <f t="shared" si="3"/>
        <v>7012.98850651875</v>
      </c>
      <c r="L26" s="28">
        <f t="shared" si="3"/>
        <v>7363.6379318446852</v>
      </c>
      <c r="M26" s="28">
        <f t="shared" si="3"/>
        <v>7731.8198284369209</v>
      </c>
      <c r="N26" s="28">
        <f t="shared" si="3"/>
        <v>8118.4108198587674</v>
      </c>
      <c r="O26" s="28">
        <f t="shared" si="3"/>
        <v>8524.3313608517055</v>
      </c>
      <c r="P26" s="28">
        <f t="shared" si="3"/>
        <v>8950.5479288942915</v>
      </c>
      <c r="Q26" s="28">
        <f t="shared" si="3"/>
        <v>9398.0753253390067</v>
      </c>
      <c r="R26" s="28">
        <f t="shared" si="3"/>
        <v>9867.9790916059574</v>
      </c>
      <c r="S26" s="28">
        <f t="shared" si="3"/>
        <v>10361.378046186255</v>
      </c>
      <c r="T26" s="28">
        <f t="shared" si="3"/>
        <v>10879.44694849557</v>
      </c>
      <c r="U26" s="28">
        <f t="shared" si="3"/>
        <v>11423.419295920346</v>
      </c>
      <c r="V26" s="28">
        <f t="shared" si="3"/>
        <v>11994.590260716366</v>
      </c>
      <c r="W26" s="28">
        <f t="shared" si="3"/>
        <v>12594.31977375218</v>
      </c>
      <c r="X26" s="28">
        <f t="shared" si="3"/>
        <v>13224.035762439788</v>
      </c>
      <c r="Y26" s="28">
        <f t="shared" si="3"/>
        <v>13885.237550561778</v>
      </c>
      <c r="Z26" s="28">
        <f t="shared" si="3"/>
        <v>14579.499428089868</v>
      </c>
      <c r="AA26" s="28">
        <f t="shared" si="3"/>
        <v>15308.474399494364</v>
      </c>
      <c r="AB26" s="28">
        <f t="shared" si="3"/>
        <v>16073.898119469086</v>
      </c>
      <c r="AC26" s="28">
        <f t="shared" si="3"/>
        <v>16877.59302544254</v>
      </c>
      <c r="AD26" s="28">
        <f t="shared" si="3"/>
        <v>17721.472676714664</v>
      </c>
      <c r="AE26" s="28">
        <f t="shared" si="3"/>
        <v>18607.546310550395</v>
      </c>
      <c r="AF26" s="28">
        <f t="shared" si="3"/>
        <v>19537.923626077914</v>
      </c>
      <c r="AG26" s="28">
        <f t="shared" si="3"/>
        <v>20514.819807381806</v>
      </c>
    </row>
    <row r="27" spans="1:34" x14ac:dyDescent="0.25">
      <c r="A27" s="10" t="s">
        <v>12</v>
      </c>
      <c r="B27" s="28"/>
      <c r="C27" s="28"/>
      <c r="D27" s="28">
        <f>D25/1.2</f>
        <v>13770</v>
      </c>
      <c r="E27" s="28">
        <f t="shared" ref="E27:AG27" si="4">E25/1.2</f>
        <v>14458.500000000002</v>
      </c>
      <c r="F27" s="28">
        <f t="shared" si="4"/>
        <v>15181.424999999999</v>
      </c>
      <c r="G27" s="28">
        <f t="shared" si="4"/>
        <v>15940.49625</v>
      </c>
      <c r="H27" s="28">
        <f t="shared" si="4"/>
        <v>16737.5210625</v>
      </c>
      <c r="I27" s="28">
        <f t="shared" si="4"/>
        <v>17574.397115625001</v>
      </c>
      <c r="J27" s="28">
        <f t="shared" si="4"/>
        <v>18453.116971406249</v>
      </c>
      <c r="K27" s="28">
        <f t="shared" si="4"/>
        <v>19375.772819976562</v>
      </c>
      <c r="L27" s="28">
        <f t="shared" si="4"/>
        <v>20344.56146097539</v>
      </c>
      <c r="M27" s="28">
        <f t="shared" si="4"/>
        <v>21361.789534024159</v>
      </c>
      <c r="N27" s="28">
        <f t="shared" si="4"/>
        <v>22429.879010725366</v>
      </c>
      <c r="O27" s="28">
        <f t="shared" si="4"/>
        <v>23551.372961261637</v>
      </c>
      <c r="P27" s="28">
        <f t="shared" si="4"/>
        <v>24728.941609324716</v>
      </c>
      <c r="Q27" s="28">
        <f t="shared" si="4"/>
        <v>25965.388689790954</v>
      </c>
      <c r="R27" s="28">
        <f t="shared" si="4"/>
        <v>27263.6581242805</v>
      </c>
      <c r="S27" s="28">
        <f t="shared" si="4"/>
        <v>28626.841030494525</v>
      </c>
      <c r="T27" s="28">
        <f t="shared" si="4"/>
        <v>30058.183082019255</v>
      </c>
      <c r="U27" s="28">
        <f t="shared" si="4"/>
        <v>31561.092236120217</v>
      </c>
      <c r="V27" s="28">
        <f t="shared" si="4"/>
        <v>33139.146847926233</v>
      </c>
      <c r="W27" s="28">
        <f t="shared" si="4"/>
        <v>34796.104190322541</v>
      </c>
      <c r="X27" s="28">
        <f t="shared" si="4"/>
        <v>36535.909399838667</v>
      </c>
      <c r="Y27" s="28">
        <f t="shared" si="4"/>
        <v>38362.704869830595</v>
      </c>
      <c r="Z27" s="28">
        <f t="shared" si="4"/>
        <v>40280.840113322127</v>
      </c>
      <c r="AA27" s="28">
        <f t="shared" si="4"/>
        <v>42294.882118988236</v>
      </c>
      <c r="AB27" s="28">
        <f t="shared" si="4"/>
        <v>44409.626224937645</v>
      </c>
      <c r="AC27" s="28">
        <f t="shared" si="4"/>
        <v>46630.107536184529</v>
      </c>
      <c r="AD27" s="28">
        <f t="shared" si="4"/>
        <v>48961.612912993754</v>
      </c>
      <c r="AE27" s="28">
        <f t="shared" si="4"/>
        <v>51409.693558643441</v>
      </c>
      <c r="AF27" s="28">
        <f t="shared" si="4"/>
        <v>53980.178236575608</v>
      </c>
      <c r="AG27" s="28">
        <f t="shared" si="4"/>
        <v>56679.18714840438</v>
      </c>
    </row>
    <row r="28" spans="1:34" x14ac:dyDescent="0.25">
      <c r="A28" s="10" t="s">
        <v>13</v>
      </c>
      <c r="B28" s="28"/>
      <c r="C28" s="28"/>
      <c r="D28" s="28">
        <f t="shared" ref="D28:AG28" si="5">D27-D24</f>
        <v>2230</v>
      </c>
      <c r="E28" s="28">
        <f t="shared" si="5"/>
        <v>2341.5000000000018</v>
      </c>
      <c r="F28" s="28">
        <f t="shared" si="5"/>
        <v>2458.5749999999989</v>
      </c>
      <c r="G28" s="28">
        <f t="shared" si="5"/>
        <v>2581.5037499999999</v>
      </c>
      <c r="H28" s="28">
        <f t="shared" si="5"/>
        <v>2710.5789375000004</v>
      </c>
      <c r="I28" s="28">
        <f t="shared" si="5"/>
        <v>2846.107884375002</v>
      </c>
      <c r="J28" s="28">
        <f t="shared" si="5"/>
        <v>2988.4132785937509</v>
      </c>
      <c r="K28" s="28">
        <f t="shared" si="5"/>
        <v>3137.833942523439</v>
      </c>
      <c r="L28" s="28">
        <f t="shared" si="5"/>
        <v>3294.7256396496086</v>
      </c>
      <c r="M28" s="28">
        <f t="shared" si="5"/>
        <v>3459.4619216320898</v>
      </c>
      <c r="N28" s="28">
        <f t="shared" si="5"/>
        <v>3632.4350177136948</v>
      </c>
      <c r="O28" s="28">
        <f t="shared" si="5"/>
        <v>3814.056768599381</v>
      </c>
      <c r="P28" s="28">
        <f t="shared" si="5"/>
        <v>4004.7596070293475</v>
      </c>
      <c r="Q28" s="28">
        <f t="shared" si="5"/>
        <v>4204.997587380818</v>
      </c>
      <c r="R28" s="28">
        <f t="shared" si="5"/>
        <v>4415.2474667498573</v>
      </c>
      <c r="S28" s="28">
        <f t="shared" si="5"/>
        <v>4636.0098400873503</v>
      </c>
      <c r="T28" s="28">
        <f t="shared" si="5"/>
        <v>4867.8103320917216</v>
      </c>
      <c r="U28" s="28">
        <f t="shared" si="5"/>
        <v>5111.2008486963059</v>
      </c>
      <c r="V28" s="28">
        <f t="shared" si="5"/>
        <v>5366.7608911311254</v>
      </c>
      <c r="W28" s="28">
        <f t="shared" si="5"/>
        <v>5635.098935687678</v>
      </c>
      <c r="X28" s="28">
        <f t="shared" si="5"/>
        <v>5916.8538824720599</v>
      </c>
      <c r="Y28" s="28">
        <f t="shared" si="5"/>
        <v>6212.6965765956593</v>
      </c>
      <c r="Z28" s="28">
        <f t="shared" si="5"/>
        <v>6523.3314054254442</v>
      </c>
      <c r="AA28" s="28">
        <f t="shared" si="5"/>
        <v>6849.4979756967223</v>
      </c>
      <c r="AB28" s="28">
        <f t="shared" si="5"/>
        <v>7191.9728744815584</v>
      </c>
      <c r="AC28" s="28">
        <f t="shared" si="5"/>
        <v>7551.5715182056374</v>
      </c>
      <c r="AD28" s="28">
        <f t="shared" si="5"/>
        <v>7929.1500941159175</v>
      </c>
      <c r="AE28" s="28">
        <f t="shared" si="5"/>
        <v>8325.6075988217126</v>
      </c>
      <c r="AF28" s="28">
        <f t="shared" si="5"/>
        <v>8741.8879787627957</v>
      </c>
      <c r="AG28" s="28">
        <f t="shared" si="5"/>
        <v>9178.9823777009296</v>
      </c>
    </row>
    <row r="29" spans="1:34" x14ac:dyDescent="0.25">
      <c r="A29" s="10" t="s">
        <v>16</v>
      </c>
      <c r="B29" s="11"/>
      <c r="C29" s="11"/>
      <c r="D29" s="11">
        <f>D28-(D28*(18%))</f>
        <v>1828.6</v>
      </c>
      <c r="E29" s="11">
        <f t="shared" ref="E29:AG29" si="6">E28-(E28*(18%))</f>
        <v>1920.0300000000016</v>
      </c>
      <c r="F29" s="11">
        <f t="shared" si="6"/>
        <v>2016.0314999999991</v>
      </c>
      <c r="G29" s="11">
        <f t="shared" si="6"/>
        <v>2116.833075</v>
      </c>
      <c r="H29" s="11">
        <f t="shared" si="6"/>
        <v>2222.6747287500002</v>
      </c>
      <c r="I29" s="11">
        <f t="shared" si="6"/>
        <v>2333.8084651875015</v>
      </c>
      <c r="J29" s="11">
        <f t="shared" si="6"/>
        <v>2450.4988884468758</v>
      </c>
      <c r="K29" s="11">
        <f t="shared" si="6"/>
        <v>2573.0238328692199</v>
      </c>
      <c r="L29" s="11">
        <f t="shared" si="6"/>
        <v>2701.6750245126791</v>
      </c>
      <c r="M29" s="11">
        <f t="shared" si="6"/>
        <v>2836.7587757383135</v>
      </c>
      <c r="N29" s="11">
        <f t="shared" si="6"/>
        <v>2978.5967145252298</v>
      </c>
      <c r="O29" s="11">
        <f t="shared" si="6"/>
        <v>3127.5265502514926</v>
      </c>
      <c r="P29" s="11">
        <f t="shared" si="6"/>
        <v>3283.9028777640651</v>
      </c>
      <c r="Q29" s="11">
        <f t="shared" si="6"/>
        <v>3448.0980216522707</v>
      </c>
      <c r="R29" s="11">
        <f t="shared" si="6"/>
        <v>3620.5029227348832</v>
      </c>
      <c r="S29" s="11">
        <f t="shared" si="6"/>
        <v>3801.5280688716275</v>
      </c>
      <c r="T29" s="11">
        <f t="shared" si="6"/>
        <v>3991.6044723152118</v>
      </c>
      <c r="U29" s="11">
        <f t="shared" si="6"/>
        <v>4191.1846959309705</v>
      </c>
      <c r="V29" s="11">
        <f t="shared" si="6"/>
        <v>4400.7439307275226</v>
      </c>
      <c r="W29" s="11">
        <f t="shared" si="6"/>
        <v>4620.7811272638955</v>
      </c>
      <c r="X29" s="11">
        <f t="shared" si="6"/>
        <v>4851.8201836270891</v>
      </c>
      <c r="Y29" s="11">
        <f t="shared" si="6"/>
        <v>5094.4111928084403</v>
      </c>
      <c r="Z29" s="11">
        <f t="shared" si="6"/>
        <v>5349.1317524488641</v>
      </c>
      <c r="AA29" s="11">
        <f t="shared" si="6"/>
        <v>5616.5883400713119</v>
      </c>
      <c r="AB29" s="11">
        <f t="shared" si="6"/>
        <v>5897.417757074878</v>
      </c>
      <c r="AC29" s="11">
        <f t="shared" si="6"/>
        <v>6192.2886449286225</v>
      </c>
      <c r="AD29" s="11">
        <f t="shared" si="6"/>
        <v>6501.9030771750522</v>
      </c>
      <c r="AE29" s="11">
        <f t="shared" si="6"/>
        <v>6826.9982310338046</v>
      </c>
      <c r="AF29" s="11">
        <f t="shared" si="6"/>
        <v>7168.3481425854925</v>
      </c>
      <c r="AG29" s="11">
        <f t="shared" si="6"/>
        <v>7526.7655497147625</v>
      </c>
    </row>
    <row r="30" spans="1:34" x14ac:dyDescent="0.25">
      <c r="A30" t="s">
        <v>43</v>
      </c>
      <c r="B30" t="s">
        <v>39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4" x14ac:dyDescent="0.25">
      <c r="A31" s="2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4" x14ac:dyDescent="0.25">
      <c r="A32" s="2" t="s">
        <v>38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5" s="37" customFormat="1" ht="12.75" x14ac:dyDescent="0.2">
      <c r="A33" s="35"/>
      <c r="B33" s="36">
        <v>1.05</v>
      </c>
      <c r="C33" s="36"/>
      <c r="D33" s="36">
        <f>POWER(1.05,D23)</f>
        <v>1.1025</v>
      </c>
      <c r="E33" s="36">
        <f t="shared" ref="E33:AG33" si="7">POWER(1.05,E23)</f>
        <v>1.1576250000000001</v>
      </c>
      <c r="F33" s="36">
        <f t="shared" si="7"/>
        <v>1.21550625</v>
      </c>
      <c r="G33" s="36">
        <f t="shared" si="7"/>
        <v>1.2762815625000001</v>
      </c>
      <c r="H33" s="36">
        <f t="shared" si="7"/>
        <v>1.340095640625</v>
      </c>
      <c r="I33" s="36">
        <f t="shared" si="7"/>
        <v>1.4071004226562502</v>
      </c>
      <c r="J33" s="36">
        <f t="shared" si="7"/>
        <v>1.4774554437890626</v>
      </c>
      <c r="K33" s="36">
        <f t="shared" si="7"/>
        <v>1.5513282159785158</v>
      </c>
      <c r="L33" s="36">
        <f t="shared" si="7"/>
        <v>1.6288946267774416</v>
      </c>
      <c r="M33" s="36">
        <f t="shared" si="7"/>
        <v>1.7103393581163138</v>
      </c>
      <c r="N33" s="36">
        <f t="shared" si="7"/>
        <v>1.7958563260221292</v>
      </c>
      <c r="O33" s="36">
        <f t="shared" si="7"/>
        <v>1.885649142323236</v>
      </c>
      <c r="P33" s="36">
        <f t="shared" si="7"/>
        <v>1.9799315994393973</v>
      </c>
      <c r="Q33" s="36">
        <f t="shared" si="7"/>
        <v>2.0789281794113679</v>
      </c>
      <c r="R33" s="36">
        <f t="shared" si="7"/>
        <v>2.182874588381936</v>
      </c>
      <c r="S33" s="36">
        <f t="shared" si="7"/>
        <v>2.2920183178010332</v>
      </c>
      <c r="T33" s="36">
        <f t="shared" si="7"/>
        <v>2.4066192336910848</v>
      </c>
      <c r="U33" s="36">
        <f t="shared" si="7"/>
        <v>2.526950195375639</v>
      </c>
      <c r="V33" s="36">
        <f t="shared" si="7"/>
        <v>2.6532977051444209</v>
      </c>
      <c r="W33" s="36">
        <f t="shared" si="7"/>
        <v>2.7859625904016418</v>
      </c>
      <c r="X33" s="36">
        <f t="shared" si="7"/>
        <v>2.9252607199217238</v>
      </c>
      <c r="Y33" s="36">
        <f t="shared" si="7"/>
        <v>3.0715237559178106</v>
      </c>
      <c r="Z33" s="36">
        <f t="shared" si="7"/>
        <v>3.2250999437137007</v>
      </c>
      <c r="AA33" s="36">
        <f t="shared" si="7"/>
        <v>3.3863549408993858</v>
      </c>
      <c r="AB33" s="36">
        <f t="shared" si="7"/>
        <v>3.5556726879443552</v>
      </c>
      <c r="AC33" s="36">
        <f t="shared" si="7"/>
        <v>3.7334563223415733</v>
      </c>
      <c r="AD33" s="36">
        <f t="shared" si="7"/>
        <v>3.9201291384586514</v>
      </c>
      <c r="AE33" s="36">
        <f t="shared" si="7"/>
        <v>4.1161355953815848</v>
      </c>
      <c r="AF33" s="36">
        <f t="shared" si="7"/>
        <v>4.3219423751506625</v>
      </c>
      <c r="AG33" s="36">
        <f t="shared" si="7"/>
        <v>4.5380394939081974</v>
      </c>
    </row>
    <row r="34" spans="1:35" x14ac:dyDescent="0.25">
      <c r="A34" s="2" t="s">
        <v>47</v>
      </c>
      <c r="B34" s="31"/>
      <c r="C34" s="31">
        <v>1</v>
      </c>
      <c r="D34" s="31">
        <f>1/D33</f>
        <v>0.90702947845804982</v>
      </c>
      <c r="E34" s="31">
        <f>1/E33</f>
        <v>0.86383759853147601</v>
      </c>
      <c r="F34" s="31">
        <f t="shared" ref="F34:AG34" si="8">1/F33</f>
        <v>0.82270247479188197</v>
      </c>
      <c r="G34" s="31">
        <f t="shared" si="8"/>
        <v>0.78352616646845896</v>
      </c>
      <c r="H34" s="31">
        <f t="shared" si="8"/>
        <v>0.74621539663662761</v>
      </c>
      <c r="I34" s="31">
        <f t="shared" si="8"/>
        <v>0.71068133013012147</v>
      </c>
      <c r="J34" s="31">
        <f t="shared" si="8"/>
        <v>0.67683936202868722</v>
      </c>
      <c r="K34" s="31">
        <f t="shared" si="8"/>
        <v>0.64460891621779726</v>
      </c>
      <c r="L34" s="31">
        <f t="shared" si="8"/>
        <v>0.61391325354075932</v>
      </c>
      <c r="M34" s="31">
        <f t="shared" si="8"/>
        <v>0.5846792890864374</v>
      </c>
      <c r="N34" s="31">
        <f t="shared" si="8"/>
        <v>0.5568374181775595</v>
      </c>
      <c r="O34" s="31">
        <f t="shared" si="8"/>
        <v>0.53032135064529462</v>
      </c>
      <c r="P34" s="31">
        <f t="shared" si="8"/>
        <v>0.50506795299551888</v>
      </c>
      <c r="Q34" s="31">
        <f t="shared" si="8"/>
        <v>0.48101709809097021</v>
      </c>
      <c r="R34" s="31">
        <f t="shared" si="8"/>
        <v>0.45811152199140021</v>
      </c>
      <c r="S34" s="31">
        <f t="shared" si="8"/>
        <v>0.43629668761085727</v>
      </c>
      <c r="T34" s="31">
        <f t="shared" si="8"/>
        <v>0.41552065486748313</v>
      </c>
      <c r="U34" s="31">
        <f t="shared" si="8"/>
        <v>0.39573395701665059</v>
      </c>
      <c r="V34" s="31">
        <f t="shared" si="8"/>
        <v>0.37688948287300061</v>
      </c>
      <c r="W34" s="31">
        <f t="shared" si="8"/>
        <v>0.35894236464095297</v>
      </c>
      <c r="X34" s="31">
        <f t="shared" si="8"/>
        <v>0.3418498710866219</v>
      </c>
      <c r="Y34" s="31">
        <f t="shared" si="8"/>
        <v>0.32557130579678267</v>
      </c>
      <c r="Z34" s="31">
        <f t="shared" si="8"/>
        <v>0.31006791028265024</v>
      </c>
      <c r="AA34" s="31">
        <f t="shared" si="8"/>
        <v>0.29530277169776209</v>
      </c>
      <c r="AB34" s="31">
        <f t="shared" si="8"/>
        <v>0.28124073495024959</v>
      </c>
      <c r="AC34" s="31">
        <f t="shared" si="8"/>
        <v>0.2678483190002377</v>
      </c>
      <c r="AD34" s="31">
        <f t="shared" si="8"/>
        <v>0.25509363714308358</v>
      </c>
      <c r="AE34" s="31">
        <f t="shared" si="8"/>
        <v>0.24294632108865097</v>
      </c>
      <c r="AF34" s="31">
        <f t="shared" si="8"/>
        <v>0.23137744865585813</v>
      </c>
      <c r="AG34" s="31">
        <f t="shared" si="8"/>
        <v>0.220359474910341</v>
      </c>
    </row>
    <row r="35" spans="1:35" x14ac:dyDescent="0.25">
      <c r="A35" t="s">
        <v>29</v>
      </c>
      <c r="B35" s="32"/>
      <c r="C35" s="33">
        <v>-50000</v>
      </c>
      <c r="D35" s="33">
        <f>D28*D34</f>
        <v>2022.6757369614511</v>
      </c>
      <c r="E35" s="33">
        <f t="shared" ref="E35:AG35" si="9">E28*E34</f>
        <v>2022.6757369614527</v>
      </c>
      <c r="F35" s="33">
        <f t="shared" si="9"/>
        <v>2022.6757369614504</v>
      </c>
      <c r="G35" s="33">
        <f t="shared" si="9"/>
        <v>2022.6757369614509</v>
      </c>
      <c r="H35" s="33">
        <f t="shared" si="9"/>
        <v>2022.6757369614515</v>
      </c>
      <c r="I35" s="33">
        <f t="shared" si="9"/>
        <v>2022.6757369614525</v>
      </c>
      <c r="J35" s="33">
        <f t="shared" si="9"/>
        <v>2022.6757369614518</v>
      </c>
      <c r="K35" s="33">
        <f t="shared" si="9"/>
        <v>2022.675736961452</v>
      </c>
      <c r="L35" s="33">
        <f t="shared" si="9"/>
        <v>2022.6757369614506</v>
      </c>
      <c r="M35" s="33">
        <f t="shared" si="9"/>
        <v>2022.6757369614509</v>
      </c>
      <c r="N35" s="33">
        <f t="shared" si="9"/>
        <v>2022.6757369614513</v>
      </c>
      <c r="O35" s="33">
        <f t="shared" si="9"/>
        <v>2022.6757369614518</v>
      </c>
      <c r="P35" s="33">
        <f t="shared" si="9"/>
        <v>2022.6757369614511</v>
      </c>
      <c r="Q35" s="33">
        <f t="shared" si="9"/>
        <v>2022.675736961452</v>
      </c>
      <c r="R35" s="33">
        <f t="shared" si="9"/>
        <v>2022.6757369614513</v>
      </c>
      <c r="S35" s="33">
        <f t="shared" si="9"/>
        <v>2022.6757369614511</v>
      </c>
      <c r="T35" s="33">
        <f t="shared" si="9"/>
        <v>2022.6757369614527</v>
      </c>
      <c r="U35" s="33">
        <f t="shared" si="9"/>
        <v>2022.675736961452</v>
      </c>
      <c r="V35" s="33">
        <f t="shared" si="9"/>
        <v>2022.6757369614538</v>
      </c>
      <c r="W35" s="33">
        <f t="shared" si="9"/>
        <v>2022.6757369614525</v>
      </c>
      <c r="X35" s="33">
        <f t="shared" si="9"/>
        <v>2022.675736961452</v>
      </c>
      <c r="Y35" s="33">
        <f t="shared" si="9"/>
        <v>2022.6757369614502</v>
      </c>
      <c r="Z35" s="33">
        <f t="shared" si="9"/>
        <v>2022.6757369614513</v>
      </c>
      <c r="AA35" s="33">
        <f t="shared" si="9"/>
        <v>2022.6757369614527</v>
      </c>
      <c r="AB35" s="33">
        <f t="shared" si="9"/>
        <v>2022.6757369614527</v>
      </c>
      <c r="AC35" s="33">
        <f t="shared" si="9"/>
        <v>2022.6757369614529</v>
      </c>
      <c r="AD35" s="33">
        <f t="shared" si="9"/>
        <v>2022.6757369614529</v>
      </c>
      <c r="AE35" s="33">
        <f t="shared" si="9"/>
        <v>2022.6757369614522</v>
      </c>
      <c r="AF35" s="33">
        <f t="shared" si="9"/>
        <v>2022.6757369614522</v>
      </c>
      <c r="AG35" s="33">
        <f t="shared" si="9"/>
        <v>2022.6757369614502</v>
      </c>
    </row>
    <row r="36" spans="1:35" x14ac:dyDescent="0.25">
      <c r="A36" t="s">
        <v>30</v>
      </c>
      <c r="B36" s="32"/>
      <c r="C36" s="33">
        <v>-50000</v>
      </c>
      <c r="D36" s="32">
        <f>C36+D35</f>
        <v>-47977.32426303855</v>
      </c>
      <c r="E36" s="32">
        <f>D36+E35</f>
        <v>-45954.648526077101</v>
      </c>
      <c r="F36" s="32">
        <f>E36+F35</f>
        <v>-43931.972789115651</v>
      </c>
      <c r="G36" s="32">
        <f t="shared" ref="G36:AG36" si="10">F36+G35</f>
        <v>-41909.297052154201</v>
      </c>
      <c r="H36" s="32">
        <f t="shared" si="10"/>
        <v>-39886.621315192751</v>
      </c>
      <c r="I36" s="32">
        <f t="shared" si="10"/>
        <v>-37863.945578231302</v>
      </c>
      <c r="J36" s="32">
        <f t="shared" si="10"/>
        <v>-35841.269841269852</v>
      </c>
      <c r="K36" s="32">
        <f t="shared" si="10"/>
        <v>-33818.594104308402</v>
      </c>
      <c r="L36" s="32">
        <f t="shared" si="10"/>
        <v>-31795.918367346952</v>
      </c>
      <c r="M36" s="32">
        <f t="shared" si="10"/>
        <v>-29773.242630385503</v>
      </c>
      <c r="N36" s="32">
        <f t="shared" si="10"/>
        <v>-27750.566893424053</v>
      </c>
      <c r="O36" s="32">
        <f t="shared" si="10"/>
        <v>-25727.8911564626</v>
      </c>
      <c r="P36" s="32">
        <f t="shared" si="10"/>
        <v>-23705.21541950115</v>
      </c>
      <c r="Q36" s="32">
        <f t="shared" si="10"/>
        <v>-21682.539682539697</v>
      </c>
      <c r="R36" s="32">
        <f t="shared" si="10"/>
        <v>-19659.863945578247</v>
      </c>
      <c r="S36" s="32">
        <f t="shared" si="10"/>
        <v>-17637.188208616797</v>
      </c>
      <c r="T36" s="32">
        <f t="shared" si="10"/>
        <v>-15614.512471655344</v>
      </c>
      <c r="U36" s="32">
        <f t="shared" si="10"/>
        <v>-13591.836734693892</v>
      </c>
      <c r="V36" s="32">
        <f t="shared" si="10"/>
        <v>-11569.160997732439</v>
      </c>
      <c r="W36" s="32">
        <f t="shared" si="10"/>
        <v>-9546.4852607709872</v>
      </c>
      <c r="X36" s="32">
        <f t="shared" si="10"/>
        <v>-7523.8095238095357</v>
      </c>
      <c r="Y36" s="32">
        <f t="shared" si="10"/>
        <v>-5501.1337868480859</v>
      </c>
      <c r="Z36" s="32">
        <f t="shared" si="10"/>
        <v>-3478.4580498866344</v>
      </c>
      <c r="AA36" s="32">
        <f t="shared" si="10"/>
        <v>-1455.7823129251817</v>
      </c>
      <c r="AB36" s="32">
        <f t="shared" si="10"/>
        <v>566.89342403627097</v>
      </c>
      <c r="AC36" s="32">
        <f t="shared" si="10"/>
        <v>2589.5691609977239</v>
      </c>
      <c r="AD36" s="32">
        <f t="shared" si="10"/>
        <v>4612.2448979591773</v>
      </c>
      <c r="AE36" s="32">
        <f t="shared" si="10"/>
        <v>6634.9206349206297</v>
      </c>
      <c r="AF36" s="32">
        <f t="shared" si="10"/>
        <v>8657.5963718820822</v>
      </c>
      <c r="AG36" s="32">
        <f t="shared" si="10"/>
        <v>10680.272108843532</v>
      </c>
      <c r="AI36" s="32"/>
    </row>
    <row r="37" spans="1:35" x14ac:dyDescent="0.25">
      <c r="A37" t="s">
        <v>32</v>
      </c>
      <c r="B37" s="31">
        <f>AG36</f>
        <v>10680.272108843532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5" x14ac:dyDescent="0.25">
      <c r="A38" t="s">
        <v>31</v>
      </c>
      <c r="B38" s="31">
        <f>(50000+B37)/50000</f>
        <v>1.2136054421768707</v>
      </c>
      <c r="C38" s="31" t="s">
        <v>34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5" x14ac:dyDescent="0.25">
      <c r="A39" s="2" t="s">
        <v>35</v>
      </c>
      <c r="B39" s="31" t="s">
        <v>42</v>
      </c>
      <c r="C39" s="34">
        <f>-(AA36)/AB35*12</f>
        <v>8.6367713004484941</v>
      </c>
      <c r="D39" s="3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5" x14ac:dyDescent="0.25">
      <c r="A40" s="2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2" spans="1:35" x14ac:dyDescent="0.25">
      <c r="E42" s="29"/>
      <c r="F42" s="3"/>
    </row>
    <row r="43" spans="1:35" x14ac:dyDescent="0.25">
      <c r="A43" s="2" t="s">
        <v>26</v>
      </c>
    </row>
    <row r="45" spans="1:35" x14ac:dyDescent="0.25">
      <c r="A45" s="10" t="s">
        <v>15</v>
      </c>
      <c r="B45" s="10">
        <v>2023</v>
      </c>
      <c r="C45" s="10">
        <v>2024</v>
      </c>
      <c r="D45" s="10">
        <v>2025</v>
      </c>
      <c r="E45" s="10">
        <v>2026</v>
      </c>
      <c r="F45" s="10">
        <v>2027</v>
      </c>
      <c r="G45" s="10">
        <v>2028</v>
      </c>
      <c r="H45" s="10">
        <v>2029</v>
      </c>
      <c r="I45" s="10">
        <v>2030</v>
      </c>
      <c r="J45" s="10">
        <v>2031</v>
      </c>
      <c r="K45" s="10">
        <v>2032</v>
      </c>
      <c r="L45" s="10">
        <v>2033</v>
      </c>
      <c r="M45" s="10">
        <v>2034</v>
      </c>
      <c r="N45" s="10">
        <v>2035</v>
      </c>
      <c r="O45" s="10">
        <v>2036</v>
      </c>
      <c r="P45" s="10">
        <v>2037</v>
      </c>
      <c r="Q45" s="10">
        <v>2038</v>
      </c>
      <c r="R45" s="10">
        <v>2039</v>
      </c>
      <c r="S45" s="10">
        <v>2040</v>
      </c>
      <c r="T45" s="10">
        <v>2041</v>
      </c>
      <c r="U45" s="10">
        <v>2042</v>
      </c>
      <c r="V45" s="10">
        <v>2043</v>
      </c>
      <c r="W45" s="10">
        <v>2044</v>
      </c>
      <c r="X45" s="10">
        <v>2045</v>
      </c>
      <c r="Y45" s="10">
        <v>2046</v>
      </c>
      <c r="Z45" s="10">
        <v>2047</v>
      </c>
      <c r="AA45" s="10">
        <v>2048</v>
      </c>
      <c r="AB45" s="10">
        <v>2049</v>
      </c>
      <c r="AC45" s="10">
        <v>2050</v>
      </c>
      <c r="AD45" s="10">
        <v>2051</v>
      </c>
      <c r="AE45" s="10">
        <v>2052</v>
      </c>
      <c r="AF45" s="10">
        <v>2053</v>
      </c>
      <c r="AG45" s="10">
        <v>2054</v>
      </c>
    </row>
    <row r="46" spans="1:35" x14ac:dyDescent="0.25">
      <c r="A46" s="10" t="s">
        <v>37</v>
      </c>
      <c r="B46" s="10">
        <v>1</v>
      </c>
      <c r="C46" s="10">
        <v>2</v>
      </c>
      <c r="D46" s="10">
        <v>3</v>
      </c>
      <c r="E46" s="10">
        <v>4</v>
      </c>
      <c r="F46" s="10">
        <v>5</v>
      </c>
      <c r="G46" s="10">
        <v>6</v>
      </c>
      <c r="H46" s="10">
        <v>7</v>
      </c>
      <c r="I46" s="10">
        <v>8</v>
      </c>
      <c r="J46" s="10">
        <v>9</v>
      </c>
      <c r="K46" s="10">
        <v>10</v>
      </c>
      <c r="L46" s="10">
        <v>11</v>
      </c>
      <c r="M46" s="10">
        <v>12</v>
      </c>
      <c r="N46" s="10">
        <v>13</v>
      </c>
      <c r="O46" s="10">
        <v>14</v>
      </c>
      <c r="P46" s="10">
        <v>15</v>
      </c>
      <c r="Q46" s="10">
        <v>16</v>
      </c>
      <c r="R46" s="10">
        <v>17</v>
      </c>
      <c r="S46" s="10">
        <v>18</v>
      </c>
      <c r="T46" s="10">
        <v>19</v>
      </c>
      <c r="U46" s="10">
        <v>20</v>
      </c>
      <c r="V46" s="10">
        <v>21</v>
      </c>
      <c r="W46" s="10">
        <v>22</v>
      </c>
      <c r="X46" s="10">
        <v>23</v>
      </c>
      <c r="Y46" s="10">
        <v>24</v>
      </c>
      <c r="Z46" s="10">
        <v>25</v>
      </c>
      <c r="AA46" s="10">
        <v>26</v>
      </c>
      <c r="AB46" s="10">
        <v>27</v>
      </c>
      <c r="AC46" s="10">
        <v>28</v>
      </c>
      <c r="AD46" s="10">
        <v>29</v>
      </c>
      <c r="AE46" s="10">
        <v>30</v>
      </c>
      <c r="AF46" s="10">
        <v>31</v>
      </c>
      <c r="AG46" s="10">
        <v>32</v>
      </c>
    </row>
    <row r="47" spans="1:35" x14ac:dyDescent="0.25">
      <c r="A47" s="10"/>
      <c r="B47" s="10"/>
      <c r="C47" s="10"/>
      <c r="D47" s="10">
        <v>2</v>
      </c>
      <c r="E47" s="10">
        <v>3</v>
      </c>
      <c r="F47" s="10">
        <v>4</v>
      </c>
      <c r="G47" s="10">
        <v>5</v>
      </c>
      <c r="H47" s="10">
        <v>6</v>
      </c>
      <c r="I47" s="10">
        <v>7</v>
      </c>
      <c r="J47" s="10">
        <v>8</v>
      </c>
      <c r="K47" s="10">
        <v>9</v>
      </c>
      <c r="L47" s="10">
        <v>10</v>
      </c>
      <c r="M47" s="10">
        <v>11</v>
      </c>
      <c r="N47" s="10">
        <v>12</v>
      </c>
      <c r="O47" s="10">
        <v>13</v>
      </c>
      <c r="P47" s="10">
        <v>14</v>
      </c>
      <c r="Q47" s="10">
        <v>15</v>
      </c>
      <c r="R47" s="10">
        <v>16</v>
      </c>
      <c r="S47" s="10">
        <v>17</v>
      </c>
      <c r="T47" s="10">
        <v>18</v>
      </c>
      <c r="U47" s="10">
        <v>19</v>
      </c>
      <c r="V47" s="10">
        <v>20</v>
      </c>
      <c r="W47" s="10">
        <v>21</v>
      </c>
      <c r="X47" s="10">
        <v>22</v>
      </c>
      <c r="Y47" s="10">
        <v>23</v>
      </c>
      <c r="Z47" s="10">
        <v>24</v>
      </c>
      <c r="AA47" s="10">
        <v>25</v>
      </c>
      <c r="AB47" s="10">
        <v>26</v>
      </c>
      <c r="AC47" s="10">
        <v>27</v>
      </c>
      <c r="AD47" s="10">
        <v>28</v>
      </c>
      <c r="AE47" s="10">
        <v>29</v>
      </c>
      <c r="AF47" s="10">
        <v>30</v>
      </c>
      <c r="AG47" s="10">
        <v>31</v>
      </c>
    </row>
    <row r="48" spans="1:35" x14ac:dyDescent="0.25">
      <c r="A48" s="10" t="s">
        <v>10</v>
      </c>
      <c r="B48" s="28"/>
      <c r="C48" s="28">
        <v>50000</v>
      </c>
      <c r="D48" s="28">
        <v>11540</v>
      </c>
      <c r="E48" s="28">
        <f>D48*(5%)+D48</f>
        <v>12117</v>
      </c>
      <c r="F48" s="28">
        <f t="shared" ref="F48:AG48" si="11">E48*(5%)+E48</f>
        <v>12722.85</v>
      </c>
      <c r="G48" s="28">
        <f t="shared" si="11"/>
        <v>13358.9925</v>
      </c>
      <c r="H48" s="28">
        <f t="shared" si="11"/>
        <v>14026.942125</v>
      </c>
      <c r="I48" s="28">
        <f t="shared" si="11"/>
        <v>14728.289231249999</v>
      </c>
      <c r="J48" s="28">
        <f t="shared" si="11"/>
        <v>15464.703692812498</v>
      </c>
      <c r="K48" s="28">
        <f t="shared" si="11"/>
        <v>16237.938877453123</v>
      </c>
      <c r="L48" s="28">
        <f t="shared" si="11"/>
        <v>17049.835821325782</v>
      </c>
      <c r="M48" s="28">
        <f t="shared" si="11"/>
        <v>17902.32761239207</v>
      </c>
      <c r="N48" s="28">
        <f t="shared" si="11"/>
        <v>18797.443993011671</v>
      </c>
      <c r="O48" s="28">
        <f t="shared" si="11"/>
        <v>19737.316192662256</v>
      </c>
      <c r="P48" s="28">
        <f t="shared" si="11"/>
        <v>20724.182002295369</v>
      </c>
      <c r="Q48" s="28">
        <f t="shared" si="11"/>
        <v>21760.391102410136</v>
      </c>
      <c r="R48" s="28">
        <f t="shared" si="11"/>
        <v>22848.410657530643</v>
      </c>
      <c r="S48" s="28">
        <f t="shared" si="11"/>
        <v>23990.831190407174</v>
      </c>
      <c r="T48" s="28">
        <f t="shared" si="11"/>
        <v>25190.372749927534</v>
      </c>
      <c r="U48" s="28">
        <f t="shared" si="11"/>
        <v>26449.891387423912</v>
      </c>
      <c r="V48" s="28">
        <f t="shared" si="11"/>
        <v>27772.385956795108</v>
      </c>
      <c r="W48" s="28">
        <f t="shared" si="11"/>
        <v>29161.005254634863</v>
      </c>
      <c r="X48" s="28">
        <f t="shared" si="11"/>
        <v>30619.055517366607</v>
      </c>
      <c r="Y48" s="28">
        <f t="shared" si="11"/>
        <v>32150.008293234936</v>
      </c>
      <c r="Z48" s="28">
        <f t="shared" si="11"/>
        <v>33757.508707896683</v>
      </c>
      <c r="AA48" s="28">
        <f t="shared" si="11"/>
        <v>35445.384143291514</v>
      </c>
      <c r="AB48" s="28">
        <f t="shared" si="11"/>
        <v>37217.653350456087</v>
      </c>
      <c r="AC48" s="28">
        <f t="shared" si="11"/>
        <v>39078.536017978891</v>
      </c>
      <c r="AD48" s="28">
        <f t="shared" si="11"/>
        <v>41032.462818877837</v>
      </c>
      <c r="AE48" s="28">
        <f t="shared" si="11"/>
        <v>43084.085959821728</v>
      </c>
      <c r="AF48" s="28">
        <f t="shared" si="11"/>
        <v>45238.290257812812</v>
      </c>
      <c r="AG48" s="28">
        <f t="shared" si="11"/>
        <v>47500.204770703451</v>
      </c>
      <c r="AH48" s="1"/>
    </row>
    <row r="49" spans="1:34" x14ac:dyDescent="0.25">
      <c r="A49" s="10" t="s">
        <v>11</v>
      </c>
      <c r="B49" s="28"/>
      <c r="C49" s="28"/>
      <c r="D49" s="11">
        <f>G13</f>
        <v>22032</v>
      </c>
      <c r="E49" s="28">
        <f t="shared" ref="E49:AG49" si="12">D49*(5%)+D49</f>
        <v>23133.599999999999</v>
      </c>
      <c r="F49" s="28">
        <f t="shared" si="12"/>
        <v>24290.28</v>
      </c>
      <c r="G49" s="28">
        <f t="shared" si="12"/>
        <v>25504.793999999998</v>
      </c>
      <c r="H49" s="28">
        <f t="shared" si="12"/>
        <v>26780.0337</v>
      </c>
      <c r="I49" s="28">
        <f t="shared" si="12"/>
        <v>28119.035384999999</v>
      </c>
      <c r="J49" s="28">
        <f t="shared" si="12"/>
        <v>29524.98715425</v>
      </c>
      <c r="K49" s="28">
        <f t="shared" si="12"/>
        <v>31001.236511962499</v>
      </c>
      <c r="L49" s="28">
        <f t="shared" si="12"/>
        <v>32551.298337560624</v>
      </c>
      <c r="M49" s="28">
        <f t="shared" si="12"/>
        <v>34178.863254438656</v>
      </c>
      <c r="N49" s="28">
        <f t="shared" si="12"/>
        <v>35887.806417160587</v>
      </c>
      <c r="O49" s="28">
        <f t="shared" si="12"/>
        <v>37682.196738018618</v>
      </c>
      <c r="P49" s="28">
        <f t="shared" si="12"/>
        <v>39566.306574919552</v>
      </c>
      <c r="Q49" s="28">
        <f t="shared" si="12"/>
        <v>41544.621903665531</v>
      </c>
      <c r="R49" s="28">
        <f t="shared" si="12"/>
        <v>43621.852998848808</v>
      </c>
      <c r="S49" s="28">
        <f t="shared" si="12"/>
        <v>45802.945648791247</v>
      </c>
      <c r="T49" s="28">
        <f t="shared" si="12"/>
        <v>48093.092931230807</v>
      </c>
      <c r="U49" s="28">
        <f t="shared" si="12"/>
        <v>50497.747577792346</v>
      </c>
      <c r="V49" s="28">
        <f t="shared" si="12"/>
        <v>53022.634956681963</v>
      </c>
      <c r="W49" s="28">
        <f t="shared" si="12"/>
        <v>55673.766704516063</v>
      </c>
      <c r="X49" s="28">
        <f t="shared" si="12"/>
        <v>58457.455039741864</v>
      </c>
      <c r="Y49" s="28">
        <f t="shared" si="12"/>
        <v>61380.32779172896</v>
      </c>
      <c r="Z49" s="28">
        <f t="shared" si="12"/>
        <v>64449.344181315406</v>
      </c>
      <c r="AA49" s="28">
        <f t="shared" si="12"/>
        <v>67671.811390381175</v>
      </c>
      <c r="AB49" s="28">
        <f t="shared" si="12"/>
        <v>71055.401959900235</v>
      </c>
      <c r="AC49" s="28">
        <f t="shared" si="12"/>
        <v>74608.172057895252</v>
      </c>
      <c r="AD49" s="28">
        <f t="shared" si="12"/>
        <v>78338.580660790016</v>
      </c>
      <c r="AE49" s="28">
        <f t="shared" si="12"/>
        <v>82255.509693829517</v>
      </c>
      <c r="AF49" s="28">
        <f t="shared" si="12"/>
        <v>86368.285178520993</v>
      </c>
      <c r="AG49" s="28">
        <f t="shared" si="12"/>
        <v>90686.699437447038</v>
      </c>
      <c r="AH49" s="1"/>
    </row>
    <row r="50" spans="1:34" x14ac:dyDescent="0.25">
      <c r="A50" s="10" t="s">
        <v>9</v>
      </c>
      <c r="B50" s="28"/>
      <c r="C50" s="28"/>
      <c r="D50" s="28">
        <f t="shared" ref="D50:AG50" si="13">D49-D48</f>
        <v>10492</v>
      </c>
      <c r="E50" s="28">
        <f t="shared" si="13"/>
        <v>11016.599999999999</v>
      </c>
      <c r="F50" s="28">
        <f t="shared" si="13"/>
        <v>11567.429999999998</v>
      </c>
      <c r="G50" s="28">
        <f t="shared" si="13"/>
        <v>12145.801499999998</v>
      </c>
      <c r="H50" s="28">
        <f t="shared" si="13"/>
        <v>12753.091575</v>
      </c>
      <c r="I50" s="28">
        <f t="shared" si="13"/>
        <v>13390.74615375</v>
      </c>
      <c r="J50" s="28">
        <f t="shared" si="13"/>
        <v>14060.283461437502</v>
      </c>
      <c r="K50" s="28">
        <f t="shared" si="13"/>
        <v>14763.297634509376</v>
      </c>
      <c r="L50" s="28">
        <f t="shared" si="13"/>
        <v>15501.462516234842</v>
      </c>
      <c r="M50" s="28">
        <f t="shared" si="13"/>
        <v>16276.535642046587</v>
      </c>
      <c r="N50" s="28">
        <f t="shared" si="13"/>
        <v>17090.362424148916</v>
      </c>
      <c r="O50" s="28">
        <f t="shared" si="13"/>
        <v>17944.880545356362</v>
      </c>
      <c r="P50" s="28">
        <f t="shared" si="13"/>
        <v>18842.124572624183</v>
      </c>
      <c r="Q50" s="28">
        <f t="shared" si="13"/>
        <v>19784.230801255395</v>
      </c>
      <c r="R50" s="28">
        <f t="shared" si="13"/>
        <v>20773.442341318165</v>
      </c>
      <c r="S50" s="28">
        <f t="shared" si="13"/>
        <v>21812.114458384072</v>
      </c>
      <c r="T50" s="28">
        <f t="shared" si="13"/>
        <v>22902.720181303273</v>
      </c>
      <c r="U50" s="28">
        <f t="shared" si="13"/>
        <v>24047.856190368435</v>
      </c>
      <c r="V50" s="28">
        <f t="shared" si="13"/>
        <v>25250.248999886855</v>
      </c>
      <c r="W50" s="28">
        <f t="shared" si="13"/>
        <v>26512.7614498812</v>
      </c>
      <c r="X50" s="28">
        <f t="shared" si="13"/>
        <v>27838.399522375257</v>
      </c>
      <c r="Y50" s="28">
        <f t="shared" si="13"/>
        <v>29230.319498494024</v>
      </c>
      <c r="Z50" s="28">
        <f t="shared" si="13"/>
        <v>30691.835473418723</v>
      </c>
      <c r="AA50" s="28">
        <f t="shared" si="13"/>
        <v>32226.427247089661</v>
      </c>
      <c r="AB50" s="28">
        <f t="shared" si="13"/>
        <v>33837.748609444148</v>
      </c>
      <c r="AC50" s="28">
        <f t="shared" si="13"/>
        <v>35529.63603991636</v>
      </c>
      <c r="AD50" s="28">
        <f t="shared" si="13"/>
        <v>37306.117841912179</v>
      </c>
      <c r="AE50" s="28">
        <f t="shared" si="13"/>
        <v>39171.423734007789</v>
      </c>
      <c r="AF50" s="28">
        <f t="shared" si="13"/>
        <v>41129.994920708181</v>
      </c>
      <c r="AG50" s="28">
        <f t="shared" si="13"/>
        <v>43186.494666743587</v>
      </c>
    </row>
    <row r="51" spans="1:34" x14ac:dyDescent="0.25">
      <c r="A51" s="10" t="s">
        <v>12</v>
      </c>
      <c r="B51" s="28"/>
      <c r="C51" s="28"/>
      <c r="D51" s="28">
        <f>D49/1.2</f>
        <v>18360</v>
      </c>
      <c r="E51" s="28">
        <f t="shared" ref="E51:AG51" si="14">E49/1.2</f>
        <v>19278</v>
      </c>
      <c r="F51" s="28">
        <f t="shared" si="14"/>
        <v>20241.900000000001</v>
      </c>
      <c r="G51" s="28">
        <f t="shared" si="14"/>
        <v>21253.994999999999</v>
      </c>
      <c r="H51" s="28">
        <f t="shared" si="14"/>
        <v>22316.694750000002</v>
      </c>
      <c r="I51" s="28">
        <f t="shared" si="14"/>
        <v>23432.5294875</v>
      </c>
      <c r="J51" s="28">
        <f t="shared" si="14"/>
        <v>24604.155961875</v>
      </c>
      <c r="K51" s="28">
        <f t="shared" si="14"/>
        <v>25834.36375996875</v>
      </c>
      <c r="L51" s="28">
        <f t="shared" si="14"/>
        <v>27126.081947967188</v>
      </c>
      <c r="M51" s="28">
        <f t="shared" si="14"/>
        <v>28482.386045365547</v>
      </c>
      <c r="N51" s="28">
        <f t="shared" si="14"/>
        <v>29906.505347633825</v>
      </c>
      <c r="O51" s="28">
        <f t="shared" si="14"/>
        <v>31401.830615015515</v>
      </c>
      <c r="P51" s="28">
        <f t="shared" si="14"/>
        <v>32971.922145766293</v>
      </c>
      <c r="Q51" s="28">
        <f t="shared" si="14"/>
        <v>34620.518253054608</v>
      </c>
      <c r="R51" s="28">
        <f t="shared" si="14"/>
        <v>36351.544165707339</v>
      </c>
      <c r="S51" s="28">
        <f t="shared" si="14"/>
        <v>38169.121373992704</v>
      </c>
      <c r="T51" s="28">
        <f t="shared" si="14"/>
        <v>40077.577442692338</v>
      </c>
      <c r="U51" s="28">
        <f t="shared" si="14"/>
        <v>42081.456314826959</v>
      </c>
      <c r="V51" s="28">
        <f t="shared" si="14"/>
        <v>44185.529130568306</v>
      </c>
      <c r="W51" s="28">
        <f t="shared" si="14"/>
        <v>46394.805587096722</v>
      </c>
      <c r="X51" s="28">
        <f t="shared" si="14"/>
        <v>48714.545866451554</v>
      </c>
      <c r="Y51" s="28">
        <f t="shared" si="14"/>
        <v>51150.273159774137</v>
      </c>
      <c r="Z51" s="28">
        <f t="shared" si="14"/>
        <v>53707.786817762841</v>
      </c>
      <c r="AA51" s="28">
        <f t="shared" si="14"/>
        <v>56393.176158650982</v>
      </c>
      <c r="AB51" s="28">
        <f t="shared" si="14"/>
        <v>59212.834966583534</v>
      </c>
      <c r="AC51" s="28">
        <f t="shared" si="14"/>
        <v>62173.476714912715</v>
      </c>
      <c r="AD51" s="28">
        <f t="shared" si="14"/>
        <v>65282.150550658349</v>
      </c>
      <c r="AE51" s="28">
        <f t="shared" si="14"/>
        <v>68546.258078191269</v>
      </c>
      <c r="AF51" s="28">
        <f t="shared" si="14"/>
        <v>71973.570982100835</v>
      </c>
      <c r="AG51" s="28">
        <f t="shared" si="14"/>
        <v>75572.249531205875</v>
      </c>
    </row>
    <row r="52" spans="1:34" x14ac:dyDescent="0.25">
      <c r="A52" s="10" t="s">
        <v>13</v>
      </c>
      <c r="B52" s="28"/>
      <c r="C52" s="28"/>
      <c r="D52" s="28">
        <f t="shared" ref="D52:AG52" si="15">D51-D48</f>
        <v>6820</v>
      </c>
      <c r="E52" s="28">
        <f t="shared" si="15"/>
        <v>7161</v>
      </c>
      <c r="F52" s="28">
        <f t="shared" si="15"/>
        <v>7519.0500000000011</v>
      </c>
      <c r="G52" s="28">
        <f t="shared" si="15"/>
        <v>7895.0024999999987</v>
      </c>
      <c r="H52" s="28">
        <f t="shared" si="15"/>
        <v>8289.7526250000028</v>
      </c>
      <c r="I52" s="28">
        <f t="shared" si="15"/>
        <v>8704.240256250001</v>
      </c>
      <c r="J52" s="28">
        <f t="shared" si="15"/>
        <v>9139.4522690625017</v>
      </c>
      <c r="K52" s="28">
        <f t="shared" si="15"/>
        <v>9596.4248825156265</v>
      </c>
      <c r="L52" s="28">
        <f t="shared" si="15"/>
        <v>10076.246126641407</v>
      </c>
      <c r="M52" s="28">
        <f t="shared" si="15"/>
        <v>10580.058432973477</v>
      </c>
      <c r="N52" s="28">
        <f t="shared" si="15"/>
        <v>11109.061354622154</v>
      </c>
      <c r="O52" s="28">
        <f t="shared" si="15"/>
        <v>11664.514422353259</v>
      </c>
      <c r="P52" s="28">
        <f t="shared" si="15"/>
        <v>12247.740143470925</v>
      </c>
      <c r="Q52" s="28">
        <f t="shared" si="15"/>
        <v>12860.127150644472</v>
      </c>
      <c r="R52" s="28">
        <f t="shared" si="15"/>
        <v>13503.133508176696</v>
      </c>
      <c r="S52" s="28">
        <f t="shared" si="15"/>
        <v>14178.29018358553</v>
      </c>
      <c r="T52" s="28">
        <f t="shared" si="15"/>
        <v>14887.204692764804</v>
      </c>
      <c r="U52" s="28">
        <f t="shared" si="15"/>
        <v>15631.564927403047</v>
      </c>
      <c r="V52" s="28">
        <f t="shared" si="15"/>
        <v>16413.143173773198</v>
      </c>
      <c r="W52" s="28">
        <f t="shared" si="15"/>
        <v>17233.800332461858</v>
      </c>
      <c r="X52" s="28">
        <f t="shared" si="15"/>
        <v>18095.490349084947</v>
      </c>
      <c r="Y52" s="28">
        <f t="shared" si="15"/>
        <v>19000.264866539201</v>
      </c>
      <c r="Z52" s="28">
        <f t="shared" si="15"/>
        <v>19950.278109866158</v>
      </c>
      <c r="AA52" s="28">
        <f t="shared" si="15"/>
        <v>20947.792015359468</v>
      </c>
      <c r="AB52" s="28">
        <f t="shared" si="15"/>
        <v>21995.181616127447</v>
      </c>
      <c r="AC52" s="28">
        <f t="shared" si="15"/>
        <v>23094.940696933823</v>
      </c>
      <c r="AD52" s="28">
        <f t="shared" si="15"/>
        <v>24249.687731780512</v>
      </c>
      <c r="AE52" s="28">
        <f t="shared" si="15"/>
        <v>25462.172118369541</v>
      </c>
      <c r="AF52" s="28">
        <f t="shared" si="15"/>
        <v>26735.280724288023</v>
      </c>
      <c r="AG52" s="28">
        <f t="shared" si="15"/>
        <v>28072.044760502424</v>
      </c>
    </row>
    <row r="53" spans="1:34" x14ac:dyDescent="0.25">
      <c r="A53" s="10" t="s">
        <v>16</v>
      </c>
      <c r="B53" s="11"/>
      <c r="C53" s="11"/>
      <c r="D53" s="11">
        <f>D52-(D52*(18%))</f>
        <v>5592.4</v>
      </c>
      <c r="E53" s="11">
        <f t="shared" ref="E53" si="16">E52-(E52*(18%))</f>
        <v>5872.02</v>
      </c>
      <c r="F53" s="11">
        <f t="shared" ref="F53" si="17">F52-(F52*(18%))</f>
        <v>6165.621000000001</v>
      </c>
      <c r="G53" s="11">
        <f t="shared" ref="G53" si="18">G52-(G52*(18%))</f>
        <v>6473.9020499999988</v>
      </c>
      <c r="H53" s="11">
        <f t="shared" ref="H53" si="19">H52-(H52*(18%))</f>
        <v>6797.5971525000023</v>
      </c>
      <c r="I53" s="11">
        <f t="shared" ref="I53" si="20">I52-(I52*(18%))</f>
        <v>7137.4770101250015</v>
      </c>
      <c r="J53" s="11">
        <f t="shared" ref="J53" si="21">J52-(J52*(18%))</f>
        <v>7494.3508606312516</v>
      </c>
      <c r="K53" s="11">
        <f t="shared" ref="K53" si="22">K52-(K52*(18%))</f>
        <v>7869.0684036628136</v>
      </c>
      <c r="L53" s="11">
        <f t="shared" ref="L53" si="23">L52-(L52*(18%))</f>
        <v>8262.5218238459529</v>
      </c>
      <c r="M53" s="11">
        <f t="shared" ref="M53" si="24">M52-(M52*(18%))</f>
        <v>8675.6479150382511</v>
      </c>
      <c r="N53" s="11">
        <f t="shared" ref="N53" si="25">N52-(N52*(18%))</f>
        <v>9109.4303107901669</v>
      </c>
      <c r="O53" s="11">
        <f t="shared" ref="O53" si="26">O52-(O52*(18%))</f>
        <v>9564.901826329673</v>
      </c>
      <c r="P53" s="11">
        <f t="shared" ref="P53" si="27">P52-(P52*(18%))</f>
        <v>10043.146917646158</v>
      </c>
      <c r="Q53" s="11">
        <f t="shared" ref="Q53" si="28">Q52-(Q52*(18%))</f>
        <v>10545.304263528467</v>
      </c>
      <c r="R53" s="11">
        <f t="shared" ref="R53" si="29">R52-(R52*(18%))</f>
        <v>11072.56947670489</v>
      </c>
      <c r="S53" s="11">
        <f t="shared" ref="S53" si="30">S52-(S52*(18%))</f>
        <v>11626.197950540134</v>
      </c>
      <c r="T53" s="11">
        <f t="shared" ref="T53" si="31">T52-(T52*(18%))</f>
        <v>12207.50784806714</v>
      </c>
      <c r="U53" s="11">
        <f t="shared" ref="U53" si="32">U52-(U52*(18%))</f>
        <v>12817.883240470499</v>
      </c>
      <c r="V53" s="11">
        <f t="shared" ref="V53" si="33">V52-(V52*(18%))</f>
        <v>13458.777402494023</v>
      </c>
      <c r="W53" s="11">
        <f t="shared" ref="W53" si="34">W52-(W52*(18%))</f>
        <v>14131.716272618723</v>
      </c>
      <c r="X53" s="11">
        <f t="shared" ref="X53" si="35">X52-(X52*(18%))</f>
        <v>14838.302086249656</v>
      </c>
      <c r="Y53" s="11">
        <f t="shared" ref="Y53" si="36">Y52-(Y52*(18%))</f>
        <v>15580.217190562145</v>
      </c>
      <c r="Z53" s="11">
        <f t="shared" ref="Z53" si="37">Z52-(Z52*(18%))</f>
        <v>16359.228050090249</v>
      </c>
      <c r="AA53" s="11">
        <f t="shared" ref="AA53" si="38">AA52-(AA52*(18%))</f>
        <v>17177.189452594765</v>
      </c>
      <c r="AB53" s="11">
        <f t="shared" ref="AB53" si="39">AB52-(AB52*(18%))</f>
        <v>18036.048925224506</v>
      </c>
      <c r="AC53" s="11">
        <f t="shared" ref="AC53" si="40">AC52-(AC52*(18%))</f>
        <v>18937.851371485736</v>
      </c>
      <c r="AD53" s="11">
        <f t="shared" ref="AD53" si="41">AD52-(AD52*(18%))</f>
        <v>19884.74394006002</v>
      </c>
      <c r="AE53" s="11">
        <f t="shared" ref="AE53" si="42">AE52-(AE52*(18%))</f>
        <v>20878.981137063023</v>
      </c>
      <c r="AF53" s="11">
        <f t="shared" ref="AF53" si="43">AF52-(AF52*(18%))</f>
        <v>21922.930193916178</v>
      </c>
      <c r="AG53" s="11">
        <f t="shared" ref="AG53" si="44">AG52-(AG52*(18%))</f>
        <v>23019.076703611987</v>
      </c>
    </row>
    <row r="54" spans="1:34" x14ac:dyDescent="0.25">
      <c r="A54" t="s">
        <v>43</v>
      </c>
      <c r="B54" t="s">
        <v>40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4" x14ac:dyDescent="0.25">
      <c r="A55" s="2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4" x14ac:dyDescent="0.25">
      <c r="A56" s="2" t="s">
        <v>38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4" x14ac:dyDescent="0.25">
      <c r="A57" s="35"/>
      <c r="B57" s="36">
        <v>1.05</v>
      </c>
      <c r="C57" s="36"/>
      <c r="D57" s="36">
        <f>POWER(1.05,D47)</f>
        <v>1.1025</v>
      </c>
      <c r="E57" s="36">
        <f t="shared" ref="E57:AG57" si="45">POWER(1.05,E47)</f>
        <v>1.1576250000000001</v>
      </c>
      <c r="F57" s="36">
        <f t="shared" si="45"/>
        <v>1.21550625</v>
      </c>
      <c r="G57" s="36">
        <f t="shared" si="45"/>
        <v>1.2762815625000001</v>
      </c>
      <c r="H57" s="36">
        <f t="shared" si="45"/>
        <v>1.340095640625</v>
      </c>
      <c r="I57" s="36">
        <f t="shared" si="45"/>
        <v>1.4071004226562502</v>
      </c>
      <c r="J57" s="36">
        <f t="shared" si="45"/>
        <v>1.4774554437890626</v>
      </c>
      <c r="K57" s="36">
        <f t="shared" si="45"/>
        <v>1.5513282159785158</v>
      </c>
      <c r="L57" s="36">
        <f t="shared" si="45"/>
        <v>1.6288946267774416</v>
      </c>
      <c r="M57" s="36">
        <f t="shared" si="45"/>
        <v>1.7103393581163138</v>
      </c>
      <c r="N57" s="36">
        <f t="shared" si="45"/>
        <v>1.7958563260221292</v>
      </c>
      <c r="O57" s="36">
        <f t="shared" si="45"/>
        <v>1.885649142323236</v>
      </c>
      <c r="P57" s="36">
        <f t="shared" si="45"/>
        <v>1.9799315994393973</v>
      </c>
      <c r="Q57" s="36">
        <f t="shared" si="45"/>
        <v>2.0789281794113679</v>
      </c>
      <c r="R57" s="36">
        <f t="shared" si="45"/>
        <v>2.182874588381936</v>
      </c>
      <c r="S57" s="36">
        <f t="shared" si="45"/>
        <v>2.2920183178010332</v>
      </c>
      <c r="T57" s="36">
        <f t="shared" si="45"/>
        <v>2.4066192336910848</v>
      </c>
      <c r="U57" s="36">
        <f t="shared" si="45"/>
        <v>2.526950195375639</v>
      </c>
      <c r="V57" s="36">
        <f t="shared" si="45"/>
        <v>2.6532977051444209</v>
      </c>
      <c r="W57" s="36">
        <f t="shared" si="45"/>
        <v>2.7859625904016418</v>
      </c>
      <c r="X57" s="36">
        <f t="shared" si="45"/>
        <v>2.9252607199217238</v>
      </c>
      <c r="Y57" s="36">
        <f t="shared" si="45"/>
        <v>3.0715237559178106</v>
      </c>
      <c r="Z57" s="36">
        <f t="shared" si="45"/>
        <v>3.2250999437137007</v>
      </c>
      <c r="AA57" s="36">
        <f t="shared" si="45"/>
        <v>3.3863549408993858</v>
      </c>
      <c r="AB57" s="36">
        <f t="shared" si="45"/>
        <v>3.5556726879443552</v>
      </c>
      <c r="AC57" s="36">
        <f t="shared" si="45"/>
        <v>3.7334563223415733</v>
      </c>
      <c r="AD57" s="36">
        <f t="shared" si="45"/>
        <v>3.9201291384586514</v>
      </c>
      <c r="AE57" s="36">
        <f t="shared" si="45"/>
        <v>4.1161355953815848</v>
      </c>
      <c r="AF57" s="36">
        <f t="shared" si="45"/>
        <v>4.3219423751506625</v>
      </c>
      <c r="AG57" s="36">
        <f t="shared" si="45"/>
        <v>4.5380394939081974</v>
      </c>
    </row>
    <row r="58" spans="1:34" x14ac:dyDescent="0.25">
      <c r="A58" s="2" t="s">
        <v>47</v>
      </c>
      <c r="B58" s="31"/>
      <c r="C58" s="31">
        <v>1</v>
      </c>
      <c r="D58" s="31">
        <f>1/D57</f>
        <v>0.90702947845804982</v>
      </c>
      <c r="E58" s="31">
        <f>1/E57</f>
        <v>0.86383759853147601</v>
      </c>
      <c r="F58" s="31">
        <f t="shared" ref="F58:AG58" si="46">1/F57</f>
        <v>0.82270247479188197</v>
      </c>
      <c r="G58" s="31">
        <f t="shared" si="46"/>
        <v>0.78352616646845896</v>
      </c>
      <c r="H58" s="31">
        <f t="shared" si="46"/>
        <v>0.74621539663662761</v>
      </c>
      <c r="I58" s="31">
        <f t="shared" si="46"/>
        <v>0.71068133013012147</v>
      </c>
      <c r="J58" s="31">
        <f t="shared" si="46"/>
        <v>0.67683936202868722</v>
      </c>
      <c r="K58" s="31">
        <f t="shared" si="46"/>
        <v>0.64460891621779726</v>
      </c>
      <c r="L58" s="31">
        <f t="shared" si="46"/>
        <v>0.61391325354075932</v>
      </c>
      <c r="M58" s="31">
        <f t="shared" si="46"/>
        <v>0.5846792890864374</v>
      </c>
      <c r="N58" s="31">
        <f t="shared" si="46"/>
        <v>0.5568374181775595</v>
      </c>
      <c r="O58" s="31">
        <f t="shared" si="46"/>
        <v>0.53032135064529462</v>
      </c>
      <c r="P58" s="31">
        <f t="shared" si="46"/>
        <v>0.50506795299551888</v>
      </c>
      <c r="Q58" s="31">
        <f t="shared" si="46"/>
        <v>0.48101709809097021</v>
      </c>
      <c r="R58" s="31">
        <f t="shared" si="46"/>
        <v>0.45811152199140021</v>
      </c>
      <c r="S58" s="31">
        <f t="shared" si="46"/>
        <v>0.43629668761085727</v>
      </c>
      <c r="T58" s="31">
        <f t="shared" si="46"/>
        <v>0.41552065486748313</v>
      </c>
      <c r="U58" s="31">
        <f t="shared" si="46"/>
        <v>0.39573395701665059</v>
      </c>
      <c r="V58" s="31">
        <f t="shared" si="46"/>
        <v>0.37688948287300061</v>
      </c>
      <c r="W58" s="31">
        <f t="shared" si="46"/>
        <v>0.35894236464095297</v>
      </c>
      <c r="X58" s="31">
        <f t="shared" si="46"/>
        <v>0.3418498710866219</v>
      </c>
      <c r="Y58" s="31">
        <f t="shared" si="46"/>
        <v>0.32557130579678267</v>
      </c>
      <c r="Z58" s="31">
        <f t="shared" si="46"/>
        <v>0.31006791028265024</v>
      </c>
      <c r="AA58" s="31">
        <f t="shared" si="46"/>
        <v>0.29530277169776209</v>
      </c>
      <c r="AB58" s="31">
        <f t="shared" si="46"/>
        <v>0.28124073495024959</v>
      </c>
      <c r="AC58" s="31">
        <f t="shared" si="46"/>
        <v>0.2678483190002377</v>
      </c>
      <c r="AD58" s="31">
        <f t="shared" si="46"/>
        <v>0.25509363714308358</v>
      </c>
      <c r="AE58" s="31">
        <f t="shared" si="46"/>
        <v>0.24294632108865097</v>
      </c>
      <c r="AF58" s="31">
        <f t="shared" si="46"/>
        <v>0.23137744865585813</v>
      </c>
      <c r="AG58" s="31">
        <f t="shared" si="46"/>
        <v>0.220359474910341</v>
      </c>
    </row>
    <row r="59" spans="1:34" x14ac:dyDescent="0.25">
      <c r="A59" t="s">
        <v>29</v>
      </c>
      <c r="B59" s="32"/>
      <c r="C59" s="33">
        <v>-50000</v>
      </c>
      <c r="D59" s="33">
        <f>D52*D58</f>
        <v>6185.9410430838998</v>
      </c>
      <c r="E59" s="33">
        <f t="shared" ref="E59:AG59" si="47">E52*E58</f>
        <v>6185.9410430838998</v>
      </c>
      <c r="F59" s="33">
        <f t="shared" si="47"/>
        <v>6185.9410430839007</v>
      </c>
      <c r="G59" s="33">
        <f t="shared" si="47"/>
        <v>6185.9410430838989</v>
      </c>
      <c r="H59" s="33">
        <f t="shared" si="47"/>
        <v>6185.9410430839016</v>
      </c>
      <c r="I59" s="33">
        <f t="shared" si="47"/>
        <v>6185.9410430838998</v>
      </c>
      <c r="J59" s="33">
        <f t="shared" si="47"/>
        <v>6185.9410430839016</v>
      </c>
      <c r="K59" s="33">
        <f t="shared" si="47"/>
        <v>6185.9410430839007</v>
      </c>
      <c r="L59" s="33">
        <f t="shared" si="47"/>
        <v>6185.9410430838998</v>
      </c>
      <c r="M59" s="33">
        <f t="shared" si="47"/>
        <v>6185.9410430838998</v>
      </c>
      <c r="N59" s="33">
        <f t="shared" si="47"/>
        <v>6185.9410430839016</v>
      </c>
      <c r="O59" s="33">
        <f t="shared" si="47"/>
        <v>6185.9410430838989</v>
      </c>
      <c r="P59" s="33">
        <f t="shared" si="47"/>
        <v>6185.9410430839025</v>
      </c>
      <c r="Q59" s="33">
        <f t="shared" si="47"/>
        <v>6185.9410430839007</v>
      </c>
      <c r="R59" s="33">
        <f t="shared" si="47"/>
        <v>6185.9410430839016</v>
      </c>
      <c r="S59" s="33">
        <f t="shared" si="47"/>
        <v>6185.9410430838998</v>
      </c>
      <c r="T59" s="33">
        <f t="shared" si="47"/>
        <v>6185.9410430838998</v>
      </c>
      <c r="U59" s="33">
        <f t="shared" si="47"/>
        <v>6185.9410430839007</v>
      </c>
      <c r="V59" s="33">
        <f t="shared" si="47"/>
        <v>6185.9410430839007</v>
      </c>
      <c r="W59" s="33">
        <f t="shared" si="47"/>
        <v>6185.9410430839007</v>
      </c>
      <c r="X59" s="33">
        <f t="shared" si="47"/>
        <v>6185.9410430838998</v>
      </c>
      <c r="Y59" s="33">
        <f t="shared" si="47"/>
        <v>6185.9410430839007</v>
      </c>
      <c r="Z59" s="33">
        <f t="shared" si="47"/>
        <v>6185.9410430839007</v>
      </c>
      <c r="AA59" s="33">
        <f t="shared" si="47"/>
        <v>6185.9410430839007</v>
      </c>
      <c r="AB59" s="33">
        <f t="shared" si="47"/>
        <v>6185.9410430839016</v>
      </c>
      <c r="AC59" s="33">
        <f t="shared" si="47"/>
        <v>6185.9410430839025</v>
      </c>
      <c r="AD59" s="33">
        <f t="shared" si="47"/>
        <v>6185.9410430839034</v>
      </c>
      <c r="AE59" s="33">
        <f t="shared" si="47"/>
        <v>6185.9410430839025</v>
      </c>
      <c r="AF59" s="33">
        <f t="shared" si="47"/>
        <v>6185.9410430839052</v>
      </c>
      <c r="AG59" s="33">
        <f t="shared" si="47"/>
        <v>6185.9410430839034</v>
      </c>
    </row>
    <row r="60" spans="1:34" x14ac:dyDescent="0.25">
      <c r="A60" t="s">
        <v>30</v>
      </c>
      <c r="B60" s="32"/>
      <c r="C60" s="33">
        <v>-50000</v>
      </c>
      <c r="D60" s="32">
        <f>C60+D59</f>
        <v>-43814.058956916102</v>
      </c>
      <c r="E60" s="32">
        <f>D60+E59</f>
        <v>-37628.117913832204</v>
      </c>
      <c r="F60" s="32">
        <f>E60+F59</f>
        <v>-31442.176870748302</v>
      </c>
      <c r="G60" s="32">
        <f t="shared" ref="G60" si="48">F60+G59</f>
        <v>-25256.235827664404</v>
      </c>
      <c r="H60" s="32">
        <f t="shared" ref="H60" si="49">G60+H59</f>
        <v>-19070.294784580503</v>
      </c>
      <c r="I60" s="32">
        <f t="shared" ref="I60" si="50">H60+I59</f>
        <v>-12884.353741496603</v>
      </c>
      <c r="J60" s="32">
        <f t="shared" ref="J60" si="51">I60+J59</f>
        <v>-6698.4126984127015</v>
      </c>
      <c r="K60" s="32">
        <f t="shared" ref="K60" si="52">J60+K59</f>
        <v>-512.47165532880081</v>
      </c>
      <c r="L60" s="32">
        <f t="shared" ref="L60" si="53">K60+L59</f>
        <v>5673.469387755099</v>
      </c>
      <c r="M60" s="32">
        <f t="shared" ref="M60" si="54">L60+M59</f>
        <v>11859.410430838998</v>
      </c>
      <c r="N60" s="32">
        <f t="shared" ref="N60" si="55">M60+N59</f>
        <v>18045.351473922899</v>
      </c>
      <c r="O60" s="32">
        <f t="shared" ref="O60" si="56">N60+O59</f>
        <v>24231.292517006797</v>
      </c>
      <c r="P60" s="32">
        <f t="shared" ref="P60" si="57">O60+P59</f>
        <v>30417.233560090699</v>
      </c>
      <c r="Q60" s="32">
        <f t="shared" ref="Q60" si="58">P60+Q59</f>
        <v>36603.174603174601</v>
      </c>
      <c r="R60" s="32">
        <f t="shared" ref="R60" si="59">Q60+R59</f>
        <v>42789.115646258506</v>
      </c>
      <c r="S60" s="32">
        <f t="shared" ref="S60" si="60">R60+S59</f>
        <v>48975.056689342404</v>
      </c>
      <c r="T60" s="32">
        <f t="shared" ref="T60" si="61">S60+T59</f>
        <v>55160.997732426302</v>
      </c>
      <c r="U60" s="32">
        <f t="shared" ref="U60" si="62">T60+U59</f>
        <v>61346.9387755102</v>
      </c>
      <c r="V60" s="32">
        <f t="shared" ref="V60" si="63">U60+V59</f>
        <v>67532.879818594098</v>
      </c>
      <c r="W60" s="32">
        <f t="shared" ref="W60" si="64">V60+W59</f>
        <v>73718.820861678003</v>
      </c>
      <c r="X60" s="32">
        <f t="shared" ref="X60" si="65">W60+X59</f>
        <v>79904.761904761908</v>
      </c>
      <c r="Y60" s="32">
        <f t="shared" ref="Y60" si="66">X60+Y59</f>
        <v>86090.702947845813</v>
      </c>
      <c r="Z60" s="32">
        <f t="shared" ref="Z60" si="67">Y60+Z59</f>
        <v>92276.643990929719</v>
      </c>
      <c r="AA60" s="32">
        <f t="shared" ref="AA60" si="68">Z60+AA59</f>
        <v>98462.585034013624</v>
      </c>
      <c r="AB60" s="32">
        <f t="shared" ref="AB60" si="69">AA60+AB59</f>
        <v>104648.52607709753</v>
      </c>
      <c r="AC60" s="32">
        <f t="shared" ref="AC60" si="70">AB60+AC59</f>
        <v>110834.46712018143</v>
      </c>
      <c r="AD60" s="32">
        <f t="shared" ref="AD60" si="71">AC60+AD59</f>
        <v>117020.40816326534</v>
      </c>
      <c r="AE60" s="32">
        <f t="shared" ref="AE60" si="72">AD60+AE59</f>
        <v>123206.34920634924</v>
      </c>
      <c r="AF60" s="32">
        <f t="shared" ref="AF60" si="73">AE60+AF59</f>
        <v>129392.29024943315</v>
      </c>
      <c r="AG60" s="32">
        <f t="shared" ref="AG60" si="74">AF60+AG59</f>
        <v>135578.23129251704</v>
      </c>
    </row>
    <row r="61" spans="1:34" x14ac:dyDescent="0.25">
      <c r="A61" t="s">
        <v>32</v>
      </c>
      <c r="B61" s="31">
        <f>AG60</f>
        <v>135578.23129251704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4" x14ac:dyDescent="0.25">
      <c r="A62" t="s">
        <v>31</v>
      </c>
      <c r="B62" s="31">
        <f>(50000+B61)/50000</f>
        <v>3.711564625850341</v>
      </c>
      <c r="C62" s="31" t="s">
        <v>34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4" x14ac:dyDescent="0.25">
      <c r="A63" s="2" t="s">
        <v>35</v>
      </c>
      <c r="B63" s="31" t="s">
        <v>44</v>
      </c>
      <c r="C63" s="34">
        <f>-(K60)/L59*12</f>
        <v>0.99413489736070892</v>
      </c>
      <c r="D63" s="31" t="s">
        <v>45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4" x14ac:dyDescent="0.25">
      <c r="A64" s="2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6" spans="1:34" x14ac:dyDescent="0.25">
      <c r="E66" s="29"/>
      <c r="F66" s="3"/>
    </row>
    <row r="68" spans="1:34" x14ac:dyDescent="0.25">
      <c r="A68" s="2" t="s">
        <v>27</v>
      </c>
    </row>
    <row r="69" spans="1:34" x14ac:dyDescent="0.25">
      <c r="A69" s="10" t="s">
        <v>15</v>
      </c>
      <c r="B69" s="10">
        <v>2023</v>
      </c>
      <c r="C69" s="10">
        <v>2024</v>
      </c>
      <c r="D69" s="10">
        <v>2025</v>
      </c>
      <c r="E69" s="10">
        <v>2026</v>
      </c>
      <c r="F69" s="10">
        <v>2027</v>
      </c>
      <c r="G69" s="10">
        <v>2028</v>
      </c>
      <c r="H69" s="10">
        <v>2029</v>
      </c>
      <c r="I69" s="10">
        <v>2030</v>
      </c>
      <c r="J69" s="10">
        <v>2031</v>
      </c>
      <c r="K69" s="10">
        <v>2032</v>
      </c>
      <c r="L69" s="10">
        <v>2033</v>
      </c>
      <c r="M69" s="10">
        <v>2034</v>
      </c>
      <c r="N69" s="10">
        <v>2035</v>
      </c>
      <c r="O69" s="10">
        <v>2036</v>
      </c>
      <c r="P69" s="10">
        <v>2037</v>
      </c>
      <c r="Q69" s="10">
        <v>2038</v>
      </c>
      <c r="R69" s="10">
        <v>2039</v>
      </c>
      <c r="S69" s="10">
        <v>2040</v>
      </c>
      <c r="T69" s="10">
        <v>2041</v>
      </c>
      <c r="U69" s="10">
        <v>2042</v>
      </c>
      <c r="V69" s="10">
        <v>2043</v>
      </c>
      <c r="W69" s="10">
        <v>2044</v>
      </c>
      <c r="X69" s="10">
        <v>2045</v>
      </c>
      <c r="Y69" s="10">
        <v>2046</v>
      </c>
      <c r="Z69" s="10">
        <v>2047</v>
      </c>
      <c r="AA69" s="10">
        <v>2048</v>
      </c>
      <c r="AB69" s="10">
        <v>2049</v>
      </c>
      <c r="AC69" s="10">
        <v>2050</v>
      </c>
      <c r="AD69" s="10">
        <v>2051</v>
      </c>
      <c r="AE69" s="10">
        <v>2052</v>
      </c>
      <c r="AF69" s="10">
        <v>2053</v>
      </c>
      <c r="AG69" s="10">
        <v>2054</v>
      </c>
    </row>
    <row r="70" spans="1:34" x14ac:dyDescent="0.25">
      <c r="A70" s="10" t="s">
        <v>14</v>
      </c>
      <c r="B70" s="10">
        <v>1</v>
      </c>
      <c r="C70" s="10">
        <v>2</v>
      </c>
      <c r="D70" s="10">
        <v>3</v>
      </c>
      <c r="E70" s="10">
        <v>4</v>
      </c>
      <c r="F70" s="10">
        <v>5</v>
      </c>
      <c r="G70" s="10">
        <v>6</v>
      </c>
      <c r="H70" s="10">
        <v>7</v>
      </c>
      <c r="I70" s="10">
        <v>8</v>
      </c>
      <c r="J70" s="10">
        <v>9</v>
      </c>
      <c r="K70" s="10">
        <v>10</v>
      </c>
      <c r="L70" s="10">
        <v>11</v>
      </c>
      <c r="M70" s="10">
        <v>12</v>
      </c>
      <c r="N70" s="10">
        <v>13</v>
      </c>
      <c r="O70" s="10">
        <v>14</v>
      </c>
      <c r="P70" s="10">
        <v>15</v>
      </c>
      <c r="Q70" s="10">
        <v>16</v>
      </c>
      <c r="R70" s="10">
        <v>17</v>
      </c>
      <c r="S70" s="10">
        <v>18</v>
      </c>
      <c r="T70" s="10">
        <v>19</v>
      </c>
      <c r="U70" s="10">
        <v>20</v>
      </c>
      <c r="V70" s="10">
        <v>21</v>
      </c>
      <c r="W70" s="10">
        <v>22</v>
      </c>
      <c r="X70" s="10">
        <v>23</v>
      </c>
      <c r="Y70" s="10">
        <v>24</v>
      </c>
      <c r="Z70" s="10">
        <v>25</v>
      </c>
      <c r="AA70" s="10">
        <v>26</v>
      </c>
      <c r="AB70" s="10">
        <v>27</v>
      </c>
      <c r="AC70" s="10">
        <v>28</v>
      </c>
      <c r="AD70" s="10">
        <v>29</v>
      </c>
      <c r="AE70" s="10">
        <v>30</v>
      </c>
      <c r="AF70" s="10">
        <v>31</v>
      </c>
      <c r="AG70" s="10">
        <v>32</v>
      </c>
    </row>
    <row r="71" spans="1:34" x14ac:dyDescent="0.25">
      <c r="A71" s="10" t="s">
        <v>10</v>
      </c>
      <c r="B71" s="28"/>
      <c r="C71" s="28">
        <v>50000</v>
      </c>
      <c r="D71" s="28">
        <v>11540</v>
      </c>
      <c r="E71" s="28">
        <f>D71*(5%)+D71</f>
        <v>12117</v>
      </c>
      <c r="F71" s="28">
        <f t="shared" ref="F71:AG71" si="75">E71*(5%)+E71</f>
        <v>12722.85</v>
      </c>
      <c r="G71" s="28">
        <f t="shared" si="75"/>
        <v>13358.9925</v>
      </c>
      <c r="H71" s="28">
        <f t="shared" si="75"/>
        <v>14026.942125</v>
      </c>
      <c r="I71" s="28">
        <f t="shared" si="75"/>
        <v>14728.289231249999</v>
      </c>
      <c r="J71" s="28">
        <f t="shared" si="75"/>
        <v>15464.703692812498</v>
      </c>
      <c r="K71" s="28">
        <f t="shared" si="75"/>
        <v>16237.938877453123</v>
      </c>
      <c r="L71" s="28">
        <f t="shared" si="75"/>
        <v>17049.835821325782</v>
      </c>
      <c r="M71" s="28">
        <f t="shared" si="75"/>
        <v>17902.32761239207</v>
      </c>
      <c r="N71" s="28">
        <f t="shared" si="75"/>
        <v>18797.443993011671</v>
      </c>
      <c r="O71" s="28">
        <f t="shared" si="75"/>
        <v>19737.316192662256</v>
      </c>
      <c r="P71" s="28">
        <f t="shared" si="75"/>
        <v>20724.182002295369</v>
      </c>
      <c r="Q71" s="28">
        <f t="shared" si="75"/>
        <v>21760.391102410136</v>
      </c>
      <c r="R71" s="28">
        <f t="shared" si="75"/>
        <v>22848.410657530643</v>
      </c>
      <c r="S71" s="28">
        <f t="shared" si="75"/>
        <v>23990.831190407174</v>
      </c>
      <c r="T71" s="28">
        <f t="shared" si="75"/>
        <v>25190.372749927534</v>
      </c>
      <c r="U71" s="28">
        <f t="shared" si="75"/>
        <v>26449.891387423912</v>
      </c>
      <c r="V71" s="28">
        <f t="shared" si="75"/>
        <v>27772.385956795108</v>
      </c>
      <c r="W71" s="28">
        <f t="shared" si="75"/>
        <v>29161.005254634863</v>
      </c>
      <c r="X71" s="28">
        <f t="shared" si="75"/>
        <v>30619.055517366607</v>
      </c>
      <c r="Y71" s="28">
        <f t="shared" si="75"/>
        <v>32150.008293234936</v>
      </c>
      <c r="Z71" s="28">
        <f t="shared" si="75"/>
        <v>33757.508707896683</v>
      </c>
      <c r="AA71" s="28">
        <f t="shared" si="75"/>
        <v>35445.384143291514</v>
      </c>
      <c r="AB71" s="28">
        <f t="shared" si="75"/>
        <v>37217.653350456087</v>
      </c>
      <c r="AC71" s="28">
        <f t="shared" si="75"/>
        <v>39078.536017978891</v>
      </c>
      <c r="AD71" s="28">
        <f t="shared" si="75"/>
        <v>41032.462818877837</v>
      </c>
      <c r="AE71" s="28">
        <f t="shared" si="75"/>
        <v>43084.085959821728</v>
      </c>
      <c r="AF71" s="28">
        <f t="shared" si="75"/>
        <v>45238.290257812812</v>
      </c>
      <c r="AG71" s="28">
        <f t="shared" si="75"/>
        <v>47500.204770703451</v>
      </c>
      <c r="AH71" s="1"/>
    </row>
    <row r="72" spans="1:34" x14ac:dyDescent="0.25">
      <c r="A72" s="10" t="s">
        <v>11</v>
      </c>
      <c r="B72" s="28"/>
      <c r="C72" s="28"/>
      <c r="D72" s="11">
        <f>G14</f>
        <v>24786</v>
      </c>
      <c r="E72" s="28">
        <f t="shared" ref="E72:AG72" si="76">D72*(5%)+D72</f>
        <v>26025.3</v>
      </c>
      <c r="F72" s="28">
        <f t="shared" si="76"/>
        <v>27326.564999999999</v>
      </c>
      <c r="G72" s="28">
        <f t="shared" si="76"/>
        <v>28692.893249999997</v>
      </c>
      <c r="H72" s="28">
        <f t="shared" si="76"/>
        <v>30127.537912499996</v>
      </c>
      <c r="I72" s="28">
        <f t="shared" si="76"/>
        <v>31633.914808124995</v>
      </c>
      <c r="J72" s="28">
        <f t="shared" si="76"/>
        <v>33215.610548531244</v>
      </c>
      <c r="K72" s="28">
        <f t="shared" si="76"/>
        <v>34876.391075957807</v>
      </c>
      <c r="L72" s="28">
        <f t="shared" si="76"/>
        <v>36620.210629755697</v>
      </c>
      <c r="M72" s="28">
        <f t="shared" si="76"/>
        <v>38451.221161243484</v>
      </c>
      <c r="N72" s="28">
        <f t="shared" si="76"/>
        <v>40373.782219305656</v>
      </c>
      <c r="O72" s="28">
        <f t="shared" si="76"/>
        <v>42392.471330270942</v>
      </c>
      <c r="P72" s="28">
        <f t="shared" si="76"/>
        <v>44512.094896784489</v>
      </c>
      <c r="Q72" s="28">
        <f t="shared" si="76"/>
        <v>46737.699641623716</v>
      </c>
      <c r="R72" s="28">
        <f t="shared" si="76"/>
        <v>49074.584623704905</v>
      </c>
      <c r="S72" s="28">
        <f t="shared" si="76"/>
        <v>51528.313854890148</v>
      </c>
      <c r="T72" s="28">
        <f t="shared" si="76"/>
        <v>54104.729547634655</v>
      </c>
      <c r="U72" s="28">
        <f t="shared" si="76"/>
        <v>56809.966025016387</v>
      </c>
      <c r="V72" s="28">
        <f t="shared" si="76"/>
        <v>59650.464326267203</v>
      </c>
      <c r="W72" s="28">
        <f t="shared" si="76"/>
        <v>62632.987542580566</v>
      </c>
      <c r="X72" s="28">
        <f t="shared" si="76"/>
        <v>65764.636919709592</v>
      </c>
      <c r="Y72" s="28">
        <f t="shared" si="76"/>
        <v>69052.868765695079</v>
      </c>
      <c r="Z72" s="28">
        <f t="shared" si="76"/>
        <v>72505.51220397983</v>
      </c>
      <c r="AA72" s="28">
        <f t="shared" si="76"/>
        <v>76130.787814178824</v>
      </c>
      <c r="AB72" s="28">
        <f t="shared" si="76"/>
        <v>79937.32720488777</v>
      </c>
      <c r="AC72" s="28">
        <f t="shared" si="76"/>
        <v>83934.193565132155</v>
      </c>
      <c r="AD72" s="28">
        <f t="shared" si="76"/>
        <v>88130.903243388762</v>
      </c>
      <c r="AE72" s="28">
        <f t="shared" si="76"/>
        <v>92537.4484055582</v>
      </c>
      <c r="AF72" s="28">
        <f t="shared" si="76"/>
        <v>97164.320825836112</v>
      </c>
      <c r="AG72" s="28">
        <f t="shared" si="76"/>
        <v>102022.53686712791</v>
      </c>
      <c r="AH72" s="1"/>
    </row>
    <row r="73" spans="1:34" x14ac:dyDescent="0.25">
      <c r="A73" s="10" t="s">
        <v>9</v>
      </c>
      <c r="B73" s="28"/>
      <c r="C73" s="28"/>
      <c r="D73" s="28">
        <f t="shared" ref="D73:AG73" si="77">D72-D71</f>
        <v>13246</v>
      </c>
      <c r="E73" s="28">
        <f t="shared" si="77"/>
        <v>13908.3</v>
      </c>
      <c r="F73" s="28">
        <f t="shared" si="77"/>
        <v>14603.714999999998</v>
      </c>
      <c r="G73" s="28">
        <f t="shared" si="77"/>
        <v>15333.900749999997</v>
      </c>
      <c r="H73" s="28">
        <f t="shared" si="77"/>
        <v>16100.595787499997</v>
      </c>
      <c r="I73" s="28">
        <f t="shared" si="77"/>
        <v>16905.625576874998</v>
      </c>
      <c r="J73" s="28">
        <f t="shared" si="77"/>
        <v>17750.906855718746</v>
      </c>
      <c r="K73" s="28">
        <f t="shared" si="77"/>
        <v>18638.452198504681</v>
      </c>
      <c r="L73" s="28">
        <f t="shared" si="77"/>
        <v>19570.374808429915</v>
      </c>
      <c r="M73" s="28">
        <f t="shared" si="77"/>
        <v>20548.893548851414</v>
      </c>
      <c r="N73" s="28">
        <f t="shared" si="77"/>
        <v>21576.338226293985</v>
      </c>
      <c r="O73" s="28">
        <f t="shared" si="77"/>
        <v>22655.155137608686</v>
      </c>
      <c r="P73" s="28">
        <f t="shared" si="77"/>
        <v>23787.91289448912</v>
      </c>
      <c r="Q73" s="28">
        <f t="shared" si="77"/>
        <v>24977.30853921358</v>
      </c>
      <c r="R73" s="28">
        <f t="shared" si="77"/>
        <v>26226.173966174261</v>
      </c>
      <c r="S73" s="28">
        <f t="shared" si="77"/>
        <v>27537.482664482974</v>
      </c>
      <c r="T73" s="28">
        <f t="shared" si="77"/>
        <v>28914.356797707122</v>
      </c>
      <c r="U73" s="28">
        <f t="shared" si="77"/>
        <v>30360.074637592475</v>
      </c>
      <c r="V73" s="28">
        <f t="shared" si="77"/>
        <v>31878.078369472096</v>
      </c>
      <c r="W73" s="28">
        <f t="shared" si="77"/>
        <v>33471.982287945706</v>
      </c>
      <c r="X73" s="28">
        <f t="shared" si="77"/>
        <v>35145.581402342985</v>
      </c>
      <c r="Y73" s="28">
        <f t="shared" si="77"/>
        <v>36902.860472460146</v>
      </c>
      <c r="Z73" s="28">
        <f t="shared" si="77"/>
        <v>38748.003496083147</v>
      </c>
      <c r="AA73" s="28">
        <f t="shared" si="77"/>
        <v>40685.40367088731</v>
      </c>
      <c r="AB73" s="28">
        <f t="shared" si="77"/>
        <v>42719.673854431683</v>
      </c>
      <c r="AC73" s="28">
        <f t="shared" si="77"/>
        <v>44855.657547153263</v>
      </c>
      <c r="AD73" s="28">
        <f t="shared" si="77"/>
        <v>47098.440424510925</v>
      </c>
      <c r="AE73" s="28">
        <f t="shared" si="77"/>
        <v>49453.362445736471</v>
      </c>
      <c r="AF73" s="28">
        <f t="shared" si="77"/>
        <v>51926.0305680233</v>
      </c>
      <c r="AG73" s="28">
        <f t="shared" si="77"/>
        <v>54522.332096424463</v>
      </c>
    </row>
    <row r="74" spans="1:34" x14ac:dyDescent="0.25">
      <c r="A74" s="10" t="s">
        <v>12</v>
      </c>
      <c r="B74" s="28"/>
      <c r="C74" s="28"/>
      <c r="D74" s="28">
        <f t="shared" ref="D74:AG74" si="78">D72-(D72*(20%))</f>
        <v>19828.8</v>
      </c>
      <c r="E74" s="28">
        <f t="shared" si="78"/>
        <v>20820.239999999998</v>
      </c>
      <c r="F74" s="28">
        <f t="shared" si="78"/>
        <v>21861.252</v>
      </c>
      <c r="G74" s="28">
        <f t="shared" si="78"/>
        <v>22954.314599999998</v>
      </c>
      <c r="H74" s="28">
        <f t="shared" si="78"/>
        <v>24102.030329999998</v>
      </c>
      <c r="I74" s="28">
        <f t="shared" si="78"/>
        <v>25307.131846499997</v>
      </c>
      <c r="J74" s="28">
        <f t="shared" si="78"/>
        <v>26572.488438824996</v>
      </c>
      <c r="K74" s="28">
        <f t="shared" si="78"/>
        <v>27901.112860766247</v>
      </c>
      <c r="L74" s="28">
        <f t="shared" si="78"/>
        <v>29296.168503804558</v>
      </c>
      <c r="M74" s="28">
        <f t="shared" si="78"/>
        <v>30760.976928994787</v>
      </c>
      <c r="N74" s="28">
        <f t="shared" si="78"/>
        <v>32299.025775444527</v>
      </c>
      <c r="O74" s="28">
        <f t="shared" si="78"/>
        <v>33913.977064216757</v>
      </c>
      <c r="P74" s="28">
        <f t="shared" si="78"/>
        <v>35609.675917427594</v>
      </c>
      <c r="Q74" s="28">
        <f t="shared" si="78"/>
        <v>37390.15971329897</v>
      </c>
      <c r="R74" s="28">
        <f t="shared" si="78"/>
        <v>39259.667698963924</v>
      </c>
      <c r="S74" s="28">
        <f t="shared" si="78"/>
        <v>41222.651083912118</v>
      </c>
      <c r="T74" s="28">
        <f t="shared" si="78"/>
        <v>43283.783638107721</v>
      </c>
      <c r="U74" s="28">
        <f t="shared" si="78"/>
        <v>45447.972820013107</v>
      </c>
      <c r="V74" s="28">
        <f t="shared" si="78"/>
        <v>47720.371461013761</v>
      </c>
      <c r="W74" s="28">
        <f t="shared" si="78"/>
        <v>50106.390034064454</v>
      </c>
      <c r="X74" s="28">
        <f t="shared" si="78"/>
        <v>52611.709535767674</v>
      </c>
      <c r="Y74" s="28">
        <f t="shared" si="78"/>
        <v>55242.29501255606</v>
      </c>
      <c r="Z74" s="28">
        <f t="shared" si="78"/>
        <v>58004.409763183867</v>
      </c>
      <c r="AA74" s="28">
        <f t="shared" si="78"/>
        <v>60904.630251343056</v>
      </c>
      <c r="AB74" s="28">
        <f t="shared" si="78"/>
        <v>63949.861763910216</v>
      </c>
      <c r="AC74" s="28">
        <f t="shared" si="78"/>
        <v>67147.354852105724</v>
      </c>
      <c r="AD74" s="28">
        <f t="shared" si="78"/>
        <v>70504.722594711013</v>
      </c>
      <c r="AE74" s="28">
        <f t="shared" si="78"/>
        <v>74029.958724446566</v>
      </c>
      <c r="AF74" s="28">
        <f t="shared" si="78"/>
        <v>77731.45666066889</v>
      </c>
      <c r="AG74" s="28">
        <f t="shared" si="78"/>
        <v>81618.029493702328</v>
      </c>
    </row>
    <row r="75" spans="1:34" x14ac:dyDescent="0.25">
      <c r="A75" s="10" t="s">
        <v>13</v>
      </c>
      <c r="B75" s="28"/>
      <c r="C75" s="28"/>
      <c r="D75" s="28">
        <f t="shared" ref="D75:AG75" si="79">D74-D71</f>
        <v>8288.7999999999993</v>
      </c>
      <c r="E75" s="28">
        <f t="shared" si="79"/>
        <v>8703.239999999998</v>
      </c>
      <c r="F75" s="28">
        <f t="shared" si="79"/>
        <v>9138.402</v>
      </c>
      <c r="G75" s="28">
        <f t="shared" si="79"/>
        <v>9595.3220999999976</v>
      </c>
      <c r="H75" s="28">
        <f t="shared" si="79"/>
        <v>10075.088204999998</v>
      </c>
      <c r="I75" s="28">
        <f t="shared" si="79"/>
        <v>10578.842615249998</v>
      </c>
      <c r="J75" s="28">
        <f t="shared" si="79"/>
        <v>11107.784746012498</v>
      </c>
      <c r="K75" s="28">
        <f t="shared" si="79"/>
        <v>11663.173983313123</v>
      </c>
      <c r="L75" s="28">
        <f t="shared" si="79"/>
        <v>12246.332682478776</v>
      </c>
      <c r="M75" s="28">
        <f t="shared" si="79"/>
        <v>12858.649316602718</v>
      </c>
      <c r="N75" s="28">
        <f t="shared" si="79"/>
        <v>13501.581782432855</v>
      </c>
      <c r="O75" s="28">
        <f t="shared" si="79"/>
        <v>14176.660871554501</v>
      </c>
      <c r="P75" s="28">
        <f t="shared" si="79"/>
        <v>14885.493915132225</v>
      </c>
      <c r="Q75" s="28">
        <f t="shared" si="79"/>
        <v>15629.768610888834</v>
      </c>
      <c r="R75" s="28">
        <f t="shared" si="79"/>
        <v>16411.25704143328</v>
      </c>
      <c r="S75" s="28">
        <f t="shared" si="79"/>
        <v>17231.819893504944</v>
      </c>
      <c r="T75" s="28">
        <f t="shared" si="79"/>
        <v>18093.410888180188</v>
      </c>
      <c r="U75" s="28">
        <f t="shared" si="79"/>
        <v>18998.081432589195</v>
      </c>
      <c r="V75" s="28">
        <f t="shared" si="79"/>
        <v>19947.985504218654</v>
      </c>
      <c r="W75" s="28">
        <f t="shared" si="79"/>
        <v>20945.384779429591</v>
      </c>
      <c r="X75" s="28">
        <f t="shared" si="79"/>
        <v>21992.654018401066</v>
      </c>
      <c r="Y75" s="28">
        <f t="shared" si="79"/>
        <v>23092.286719321124</v>
      </c>
      <c r="Z75" s="28">
        <f t="shared" si="79"/>
        <v>24246.901055287184</v>
      </c>
      <c r="AA75" s="28">
        <f t="shared" si="79"/>
        <v>25459.246108051542</v>
      </c>
      <c r="AB75" s="28">
        <f t="shared" si="79"/>
        <v>26732.208413454129</v>
      </c>
      <c r="AC75" s="28">
        <f t="shared" si="79"/>
        <v>28068.818834126832</v>
      </c>
      <c r="AD75" s="28">
        <f t="shared" si="79"/>
        <v>29472.259775833176</v>
      </c>
      <c r="AE75" s="28">
        <f t="shared" si="79"/>
        <v>30945.872764624837</v>
      </c>
      <c r="AF75" s="28">
        <f t="shared" si="79"/>
        <v>32493.166402856077</v>
      </c>
      <c r="AG75" s="28">
        <f t="shared" si="79"/>
        <v>34117.824722998877</v>
      </c>
    </row>
    <row r="76" spans="1:34" x14ac:dyDescent="0.25">
      <c r="A76" s="10" t="s">
        <v>16</v>
      </c>
      <c r="B76" s="11"/>
      <c r="C76" s="11"/>
      <c r="D76" s="11">
        <f>D75-(D75*(18%))</f>
        <v>6796.8159999999989</v>
      </c>
      <c r="E76" s="11">
        <f t="shared" ref="E76" si="80">E75-(E75*(18%))</f>
        <v>7136.6567999999988</v>
      </c>
      <c r="F76" s="11">
        <f t="shared" ref="F76" si="81">F75-(F75*(18%))</f>
        <v>7493.4896399999998</v>
      </c>
      <c r="G76" s="11">
        <f t="shared" ref="G76" si="82">G75-(G75*(18%))</f>
        <v>7868.1641219999983</v>
      </c>
      <c r="H76" s="11">
        <f t="shared" ref="H76" si="83">H75-(H75*(18%))</f>
        <v>8261.5723280999991</v>
      </c>
      <c r="I76" s="11">
        <f t="shared" ref="I76" si="84">I75-(I75*(18%))</f>
        <v>8674.6509445049978</v>
      </c>
      <c r="J76" s="11">
        <f t="shared" ref="J76" si="85">J75-(J75*(18%))</f>
        <v>9108.3834917302484</v>
      </c>
      <c r="K76" s="11">
        <f t="shared" ref="K76" si="86">K75-(K75*(18%))</f>
        <v>9563.802666316762</v>
      </c>
      <c r="L76" s="11">
        <f t="shared" ref="L76" si="87">L75-(L75*(18%))</f>
        <v>10041.992799632597</v>
      </c>
      <c r="M76" s="11">
        <f t="shared" ref="M76" si="88">M75-(M75*(18%))</f>
        <v>10544.092439614229</v>
      </c>
      <c r="N76" s="11">
        <f t="shared" ref="N76" si="89">N75-(N75*(18%))</f>
        <v>11071.297061594942</v>
      </c>
      <c r="O76" s="11">
        <f t="shared" ref="O76" si="90">O75-(O75*(18%))</f>
        <v>11624.86191467469</v>
      </c>
      <c r="P76" s="11">
        <f t="shared" ref="P76" si="91">P75-(P75*(18%))</f>
        <v>12206.105010408424</v>
      </c>
      <c r="Q76" s="11">
        <f t="shared" ref="Q76" si="92">Q75-(Q75*(18%))</f>
        <v>12816.410260928844</v>
      </c>
      <c r="R76" s="11">
        <f t="shared" ref="R76" si="93">R75-(R75*(18%))</f>
        <v>13457.230773975291</v>
      </c>
      <c r="S76" s="11">
        <f t="shared" ref="S76" si="94">S75-(S75*(18%))</f>
        <v>14130.092312674054</v>
      </c>
      <c r="T76" s="11">
        <f t="shared" ref="T76" si="95">T75-(T75*(18%))</f>
        <v>14836.596928307754</v>
      </c>
      <c r="U76" s="11">
        <f t="shared" ref="U76" si="96">U75-(U75*(18%))</f>
        <v>15578.426774723141</v>
      </c>
      <c r="V76" s="11">
        <f t="shared" ref="V76" si="97">V75-(V75*(18%))</f>
        <v>16357.348113459297</v>
      </c>
      <c r="W76" s="11">
        <f t="shared" ref="W76" si="98">W75-(W75*(18%))</f>
        <v>17175.215519132264</v>
      </c>
      <c r="X76" s="11">
        <f t="shared" ref="X76" si="99">X75-(X75*(18%))</f>
        <v>18033.976295088876</v>
      </c>
      <c r="Y76" s="11">
        <f t="shared" ref="Y76" si="100">Y75-(Y75*(18%))</f>
        <v>18935.675109843323</v>
      </c>
      <c r="Z76" s="11">
        <f t="shared" ref="Z76" si="101">Z75-(Z75*(18%))</f>
        <v>19882.458865335491</v>
      </c>
      <c r="AA76" s="11">
        <f t="shared" ref="AA76" si="102">AA75-(AA75*(18%))</f>
        <v>20876.581808602263</v>
      </c>
      <c r="AB76" s="11">
        <f t="shared" ref="AB76" si="103">AB75-(AB75*(18%))</f>
        <v>21920.410899032388</v>
      </c>
      <c r="AC76" s="11">
        <f t="shared" ref="AC76" si="104">AC75-(AC75*(18%))</f>
        <v>23016.431443984002</v>
      </c>
      <c r="AD76" s="11">
        <f t="shared" ref="AD76" si="105">AD75-(AD75*(18%))</f>
        <v>24167.253016183204</v>
      </c>
      <c r="AE76" s="11">
        <f t="shared" ref="AE76" si="106">AE75-(AE75*(18%))</f>
        <v>25375.615666992366</v>
      </c>
      <c r="AF76" s="11">
        <f t="shared" ref="AF76" si="107">AF75-(AF75*(18%))</f>
        <v>26644.396450341985</v>
      </c>
      <c r="AG76" s="11">
        <f t="shared" ref="AG76" si="108">AG75-(AG75*(18%))</f>
        <v>27976.616272859079</v>
      </c>
    </row>
    <row r="77" spans="1:34" x14ac:dyDescent="0.25">
      <c r="A77" t="s">
        <v>43</v>
      </c>
      <c r="B77" t="s">
        <v>41</v>
      </c>
      <c r="E77" s="29"/>
      <c r="F77" s="3"/>
    </row>
    <row r="79" spans="1:34" x14ac:dyDescent="0.25">
      <c r="A79" s="2" t="s">
        <v>38</v>
      </c>
    </row>
    <row r="80" spans="1:34" x14ac:dyDescent="0.25">
      <c r="A80" s="35"/>
      <c r="B80" s="36">
        <v>1.05</v>
      </c>
      <c r="C80" s="36"/>
      <c r="D80" s="36">
        <f>POWER(1.05,D70)</f>
        <v>1.1576250000000001</v>
      </c>
      <c r="E80" s="36">
        <f t="shared" ref="E80:AG80" si="109">POWER(1.05,E70)</f>
        <v>1.21550625</v>
      </c>
      <c r="F80" s="36">
        <f t="shared" si="109"/>
        <v>1.2762815625000001</v>
      </c>
      <c r="G80" s="36">
        <f t="shared" si="109"/>
        <v>1.340095640625</v>
      </c>
      <c r="H80" s="36">
        <f t="shared" si="109"/>
        <v>1.4071004226562502</v>
      </c>
      <c r="I80" s="36">
        <f t="shared" si="109"/>
        <v>1.4774554437890626</v>
      </c>
      <c r="J80" s="36">
        <f t="shared" si="109"/>
        <v>1.5513282159785158</v>
      </c>
      <c r="K80" s="36">
        <f t="shared" si="109"/>
        <v>1.6288946267774416</v>
      </c>
      <c r="L80" s="36">
        <f t="shared" si="109"/>
        <v>1.7103393581163138</v>
      </c>
      <c r="M80" s="36">
        <f t="shared" si="109"/>
        <v>1.7958563260221292</v>
      </c>
      <c r="N80" s="36">
        <f t="shared" si="109"/>
        <v>1.885649142323236</v>
      </c>
      <c r="O80" s="36">
        <f t="shared" si="109"/>
        <v>1.9799315994393973</v>
      </c>
      <c r="P80" s="36">
        <f t="shared" si="109"/>
        <v>2.0789281794113679</v>
      </c>
      <c r="Q80" s="36">
        <f t="shared" si="109"/>
        <v>2.182874588381936</v>
      </c>
      <c r="R80" s="36">
        <f t="shared" si="109"/>
        <v>2.2920183178010332</v>
      </c>
      <c r="S80" s="36">
        <f t="shared" si="109"/>
        <v>2.4066192336910848</v>
      </c>
      <c r="T80" s="36">
        <f t="shared" si="109"/>
        <v>2.526950195375639</v>
      </c>
      <c r="U80" s="36">
        <f t="shared" si="109"/>
        <v>2.6532977051444209</v>
      </c>
      <c r="V80" s="36">
        <f t="shared" si="109"/>
        <v>2.7859625904016418</v>
      </c>
      <c r="W80" s="36">
        <f t="shared" si="109"/>
        <v>2.9252607199217238</v>
      </c>
      <c r="X80" s="36">
        <f t="shared" si="109"/>
        <v>3.0715237559178106</v>
      </c>
      <c r="Y80" s="36">
        <f t="shared" si="109"/>
        <v>3.2250999437137007</v>
      </c>
      <c r="Z80" s="36">
        <f t="shared" si="109"/>
        <v>3.3863549408993858</v>
      </c>
      <c r="AA80" s="36">
        <f t="shared" si="109"/>
        <v>3.5556726879443552</v>
      </c>
      <c r="AB80" s="36">
        <f t="shared" si="109"/>
        <v>3.7334563223415733</v>
      </c>
      <c r="AC80" s="36">
        <f t="shared" si="109"/>
        <v>3.9201291384586514</v>
      </c>
      <c r="AD80" s="36">
        <f t="shared" si="109"/>
        <v>4.1161355953815848</v>
      </c>
      <c r="AE80" s="36">
        <f t="shared" si="109"/>
        <v>4.3219423751506625</v>
      </c>
      <c r="AF80" s="36">
        <f t="shared" si="109"/>
        <v>4.5380394939081974</v>
      </c>
      <c r="AG80" s="36">
        <f t="shared" si="109"/>
        <v>4.7649414686036069</v>
      </c>
    </row>
    <row r="81" spans="1:33" x14ac:dyDescent="0.25">
      <c r="A81" s="2" t="s">
        <v>47</v>
      </c>
      <c r="B81" s="31"/>
      <c r="C81" s="31">
        <v>1</v>
      </c>
      <c r="D81" s="31">
        <f>1/D80</f>
        <v>0.86383759853147601</v>
      </c>
      <c r="E81" s="31">
        <f>1/E80</f>
        <v>0.82270247479188197</v>
      </c>
      <c r="F81" s="31">
        <f t="shared" ref="F81:AG81" si="110">1/F80</f>
        <v>0.78352616646845896</v>
      </c>
      <c r="G81" s="31">
        <f t="shared" si="110"/>
        <v>0.74621539663662761</v>
      </c>
      <c r="H81" s="31">
        <f t="shared" si="110"/>
        <v>0.71068133013012147</v>
      </c>
      <c r="I81" s="31">
        <f t="shared" si="110"/>
        <v>0.67683936202868722</v>
      </c>
      <c r="J81" s="31">
        <f t="shared" si="110"/>
        <v>0.64460891621779726</v>
      </c>
      <c r="K81" s="31">
        <f t="shared" si="110"/>
        <v>0.61391325354075932</v>
      </c>
      <c r="L81" s="31">
        <f t="shared" si="110"/>
        <v>0.5846792890864374</v>
      </c>
      <c r="M81" s="31">
        <f t="shared" si="110"/>
        <v>0.5568374181775595</v>
      </c>
      <c r="N81" s="31">
        <f t="shared" si="110"/>
        <v>0.53032135064529462</v>
      </c>
      <c r="O81" s="31">
        <f t="shared" si="110"/>
        <v>0.50506795299551888</v>
      </c>
      <c r="P81" s="31">
        <f t="shared" si="110"/>
        <v>0.48101709809097021</v>
      </c>
      <c r="Q81" s="31">
        <f t="shared" si="110"/>
        <v>0.45811152199140021</v>
      </c>
      <c r="R81" s="31">
        <f t="shared" si="110"/>
        <v>0.43629668761085727</v>
      </c>
      <c r="S81" s="31">
        <f t="shared" si="110"/>
        <v>0.41552065486748313</v>
      </c>
      <c r="T81" s="31">
        <f t="shared" si="110"/>
        <v>0.39573395701665059</v>
      </c>
      <c r="U81" s="31">
        <f t="shared" si="110"/>
        <v>0.37688948287300061</v>
      </c>
      <c r="V81" s="31">
        <f t="shared" si="110"/>
        <v>0.35894236464095297</v>
      </c>
      <c r="W81" s="31">
        <f t="shared" si="110"/>
        <v>0.3418498710866219</v>
      </c>
      <c r="X81" s="31">
        <f t="shared" si="110"/>
        <v>0.32557130579678267</v>
      </c>
      <c r="Y81" s="31">
        <f t="shared" si="110"/>
        <v>0.31006791028265024</v>
      </c>
      <c r="Z81" s="31">
        <f t="shared" si="110"/>
        <v>0.29530277169776209</v>
      </c>
      <c r="AA81" s="31">
        <f t="shared" si="110"/>
        <v>0.28124073495024959</v>
      </c>
      <c r="AB81" s="31">
        <f t="shared" si="110"/>
        <v>0.2678483190002377</v>
      </c>
      <c r="AC81" s="31">
        <f t="shared" si="110"/>
        <v>0.25509363714308358</v>
      </c>
      <c r="AD81" s="31">
        <f t="shared" si="110"/>
        <v>0.24294632108865097</v>
      </c>
      <c r="AE81" s="31">
        <f t="shared" si="110"/>
        <v>0.23137744865585813</v>
      </c>
      <c r="AF81" s="31">
        <f t="shared" si="110"/>
        <v>0.220359474910341</v>
      </c>
      <c r="AG81" s="31">
        <f t="shared" si="110"/>
        <v>0.20986616658127716</v>
      </c>
    </row>
    <row r="82" spans="1:33" x14ac:dyDescent="0.25">
      <c r="A82" t="s">
        <v>29</v>
      </c>
      <c r="B82" s="32"/>
      <c r="C82" s="33">
        <v>-50000</v>
      </c>
      <c r="D82" s="33">
        <f>D75*D81</f>
        <v>7160.1770867076975</v>
      </c>
      <c r="E82" s="33">
        <f t="shared" ref="E82:AG82" si="111">E75*E81</f>
        <v>7160.1770867076975</v>
      </c>
      <c r="F82" s="33">
        <f t="shared" si="111"/>
        <v>7160.1770867076984</v>
      </c>
      <c r="G82" s="33">
        <f t="shared" si="111"/>
        <v>7160.1770867076966</v>
      </c>
      <c r="H82" s="33">
        <f t="shared" si="111"/>
        <v>7160.1770867076966</v>
      </c>
      <c r="I82" s="33">
        <f t="shared" si="111"/>
        <v>7160.1770867076975</v>
      </c>
      <c r="J82" s="33">
        <f t="shared" si="111"/>
        <v>7160.1770867076966</v>
      </c>
      <c r="K82" s="33">
        <f t="shared" si="111"/>
        <v>7160.1770867076975</v>
      </c>
      <c r="L82" s="33">
        <f t="shared" si="111"/>
        <v>7160.1770867076948</v>
      </c>
      <c r="M82" s="33">
        <f t="shared" si="111"/>
        <v>7160.1770867076975</v>
      </c>
      <c r="N82" s="33">
        <f t="shared" si="111"/>
        <v>7160.1770867076957</v>
      </c>
      <c r="O82" s="33">
        <f t="shared" si="111"/>
        <v>7160.1770867077003</v>
      </c>
      <c r="P82" s="33">
        <f t="shared" si="111"/>
        <v>7160.1770867076975</v>
      </c>
      <c r="Q82" s="33">
        <f t="shared" si="111"/>
        <v>7160.1770867076966</v>
      </c>
      <c r="R82" s="33">
        <f t="shared" si="111"/>
        <v>7160.1770867076975</v>
      </c>
      <c r="S82" s="33">
        <f t="shared" si="111"/>
        <v>7160.1770867076975</v>
      </c>
      <c r="T82" s="33">
        <f t="shared" si="111"/>
        <v>7160.1770867076966</v>
      </c>
      <c r="U82" s="33">
        <f t="shared" si="111"/>
        <v>7160.1770867076966</v>
      </c>
      <c r="V82" s="33">
        <f t="shared" si="111"/>
        <v>7160.1770867076957</v>
      </c>
      <c r="W82" s="33">
        <f t="shared" si="111"/>
        <v>7160.1770867076984</v>
      </c>
      <c r="X82" s="33">
        <f t="shared" si="111"/>
        <v>7160.1770867076948</v>
      </c>
      <c r="Y82" s="33">
        <f t="shared" si="111"/>
        <v>7160.1770867076975</v>
      </c>
      <c r="Z82" s="33">
        <f t="shared" si="111"/>
        <v>7160.1770867076984</v>
      </c>
      <c r="AA82" s="33">
        <f t="shared" si="111"/>
        <v>7160.1770867076975</v>
      </c>
      <c r="AB82" s="33">
        <f t="shared" si="111"/>
        <v>7160.1770867076993</v>
      </c>
      <c r="AC82" s="33">
        <f t="shared" si="111"/>
        <v>7160.1770867077003</v>
      </c>
      <c r="AD82" s="33">
        <f t="shared" si="111"/>
        <v>7160.1770867076993</v>
      </c>
      <c r="AE82" s="33">
        <f t="shared" si="111"/>
        <v>7160.1770867077021</v>
      </c>
      <c r="AF82" s="33">
        <f t="shared" si="111"/>
        <v>7160.1770867076984</v>
      </c>
      <c r="AG82" s="33">
        <f t="shared" si="111"/>
        <v>7160.1770867076984</v>
      </c>
    </row>
    <row r="83" spans="1:33" x14ac:dyDescent="0.25">
      <c r="A83" t="s">
        <v>30</v>
      </c>
      <c r="B83" s="32"/>
      <c r="C83" s="33">
        <v>-50000</v>
      </c>
      <c r="D83" s="32">
        <f>C83+D82</f>
        <v>-42839.822913292301</v>
      </c>
      <c r="E83" s="32">
        <f>D83+E82</f>
        <v>-35679.645826584601</v>
      </c>
      <c r="F83" s="32">
        <f>E83+F82</f>
        <v>-28519.468739876902</v>
      </c>
      <c r="G83" s="32">
        <f t="shared" ref="G83" si="112">F83+G82</f>
        <v>-21359.291653169206</v>
      </c>
      <c r="H83" s="32">
        <f t="shared" ref="H83" si="113">G83+H82</f>
        <v>-14199.114566461511</v>
      </c>
      <c r="I83" s="32">
        <f t="shared" ref="I83" si="114">H83+I82</f>
        <v>-7038.937479753813</v>
      </c>
      <c r="J83" s="32">
        <f t="shared" ref="J83" si="115">I83+J82</f>
        <v>121.23960695388359</v>
      </c>
      <c r="K83" s="32">
        <f t="shared" ref="K83" si="116">J83+K82</f>
        <v>7281.4166936615811</v>
      </c>
      <c r="L83" s="32">
        <f t="shared" ref="L83" si="117">K83+L82</f>
        <v>14441.593780369276</v>
      </c>
      <c r="M83" s="32">
        <f t="shared" ref="M83" si="118">L83+M82</f>
        <v>21601.770867076972</v>
      </c>
      <c r="N83" s="32">
        <f t="shared" ref="N83" si="119">M83+N82</f>
        <v>28761.947953784667</v>
      </c>
      <c r="O83" s="32">
        <f t="shared" ref="O83" si="120">N83+O82</f>
        <v>35922.12504049237</v>
      </c>
      <c r="P83" s="32">
        <f t="shared" ref="P83" si="121">O83+P82</f>
        <v>43082.30212720007</v>
      </c>
      <c r="Q83" s="32">
        <f t="shared" ref="Q83" si="122">P83+Q82</f>
        <v>50242.479213907769</v>
      </c>
      <c r="R83" s="32">
        <f t="shared" ref="R83" si="123">Q83+R82</f>
        <v>57402.656300615468</v>
      </c>
      <c r="S83" s="32">
        <f t="shared" ref="S83" si="124">R83+S82</f>
        <v>64562.833387323168</v>
      </c>
      <c r="T83" s="32">
        <f t="shared" ref="T83" si="125">S83+T82</f>
        <v>71723.01047403086</v>
      </c>
      <c r="U83" s="32">
        <f t="shared" ref="U83" si="126">T83+U82</f>
        <v>78883.187560738559</v>
      </c>
      <c r="V83" s="32">
        <f t="shared" ref="V83" si="127">U83+V82</f>
        <v>86043.364647446258</v>
      </c>
      <c r="W83" s="32">
        <f t="shared" ref="W83" si="128">V83+W82</f>
        <v>93203.541734153958</v>
      </c>
      <c r="X83" s="32">
        <f t="shared" ref="X83" si="129">W83+X82</f>
        <v>100363.71882086166</v>
      </c>
      <c r="Y83" s="32">
        <f t="shared" ref="Y83" si="130">X83+Y82</f>
        <v>107523.89590756936</v>
      </c>
      <c r="Z83" s="32">
        <f t="shared" ref="Z83" si="131">Y83+Z82</f>
        <v>114684.07299427706</v>
      </c>
      <c r="AA83" s="32">
        <f t="shared" ref="AA83" si="132">Z83+AA82</f>
        <v>121844.25008098476</v>
      </c>
      <c r="AB83" s="32">
        <f t="shared" ref="AB83" si="133">AA83+AB82</f>
        <v>129004.42716769245</v>
      </c>
      <c r="AC83" s="32">
        <f t="shared" ref="AC83" si="134">AB83+AC82</f>
        <v>136164.60425440015</v>
      </c>
      <c r="AD83" s="32">
        <f t="shared" ref="AD83" si="135">AC83+AD82</f>
        <v>143324.78134110785</v>
      </c>
      <c r="AE83" s="32">
        <f t="shared" ref="AE83" si="136">AD83+AE82</f>
        <v>150484.95842781555</v>
      </c>
      <c r="AF83" s="32">
        <f t="shared" ref="AF83" si="137">AE83+AF82</f>
        <v>157645.13551452325</v>
      </c>
      <c r="AG83" s="32">
        <f t="shared" ref="AG83" si="138">AF83+AG82</f>
        <v>164805.31260123095</v>
      </c>
    </row>
    <row r="84" spans="1:33" x14ac:dyDescent="0.25">
      <c r="A84" t="s">
        <v>32</v>
      </c>
      <c r="B84" s="31">
        <f>AG83</f>
        <v>164805.31260123095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:33" x14ac:dyDescent="0.25">
      <c r="A85" t="s">
        <v>31</v>
      </c>
      <c r="B85" s="31">
        <f>(50000+B84)/50000</f>
        <v>4.2961062520246189</v>
      </c>
      <c r="C85" s="31" t="s">
        <v>34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:33" x14ac:dyDescent="0.25">
      <c r="A86" s="2" t="s">
        <v>35</v>
      </c>
      <c r="B86" s="31" t="s">
        <v>46</v>
      </c>
      <c r="C86" s="46">
        <f>-(I83)/J82*12</f>
        <v>11.796810153460106</v>
      </c>
      <c r="D86" s="31" t="s">
        <v>36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:33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</sheetData>
  <mergeCells count="9">
    <mergeCell ref="D1:G1"/>
    <mergeCell ref="A8:E8"/>
    <mergeCell ref="A9:F9"/>
    <mergeCell ref="A2:G2"/>
    <mergeCell ref="A3:E3"/>
    <mergeCell ref="A4:E4"/>
    <mergeCell ref="A5:F5"/>
    <mergeCell ref="A6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Сергій Омельчук</cp:lastModifiedBy>
  <dcterms:created xsi:type="dcterms:W3CDTF">2023-02-18T16:21:19Z</dcterms:created>
  <dcterms:modified xsi:type="dcterms:W3CDTF">2023-04-21T09:39:01Z</dcterms:modified>
</cp:coreProperties>
</file>