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Аркуш1" sheetId="1" r:id="rId1"/>
  </sheets>
  <definedNames>
    <definedName name="Excel_BuiltIn__FilterDatabase" localSheetId="0">Аркуш1!$B$7:$M$52</definedName>
    <definedName name="Excel_BuiltIn_Print_Area" localSheetId="0">Аркуш1!$A$1:$N$193</definedName>
    <definedName name="_xlnm.Print_Area" localSheetId="0">Аркуш1!$A$1:$M$192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90" i="1" l="1"/>
  <c r="H190" i="1"/>
  <c r="G190" i="1"/>
  <c r="F190" i="1"/>
  <c r="E190" i="1"/>
  <c r="D190" i="1"/>
  <c r="C190" i="1"/>
  <c r="M189" i="1"/>
  <c r="L189" i="1"/>
  <c r="K189" i="1"/>
  <c r="J189" i="1" s="1"/>
  <c r="M188" i="1"/>
  <c r="L188" i="1"/>
  <c r="K188" i="1"/>
  <c r="J188" i="1" s="1"/>
  <c r="M187" i="1"/>
  <c r="L187" i="1"/>
  <c r="K187" i="1"/>
  <c r="J187" i="1" s="1"/>
  <c r="M186" i="1"/>
  <c r="L186" i="1"/>
  <c r="K186" i="1"/>
  <c r="J186" i="1" s="1"/>
  <c r="M185" i="1"/>
  <c r="L185" i="1"/>
  <c r="K185" i="1"/>
  <c r="J185" i="1" s="1"/>
  <c r="I178" i="1"/>
  <c r="H178" i="1"/>
  <c r="F178" i="1"/>
  <c r="E178" i="1"/>
  <c r="D178" i="1"/>
  <c r="C178" i="1"/>
  <c r="L177" i="1"/>
  <c r="K177" i="1"/>
  <c r="J177" i="1"/>
  <c r="L176" i="1"/>
  <c r="K176" i="1" s="1"/>
  <c r="J176" i="1" s="1"/>
  <c r="L175" i="1"/>
  <c r="K175" i="1"/>
  <c r="J175" i="1" s="1"/>
  <c r="L174" i="1"/>
  <c r="K174" i="1"/>
  <c r="J174" i="1"/>
  <c r="I167" i="1"/>
  <c r="H167" i="1"/>
  <c r="G167" i="1"/>
  <c r="F167" i="1"/>
  <c r="E167" i="1"/>
  <c r="D167" i="1"/>
  <c r="C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 s="1"/>
  <c r="J163" i="1" s="1"/>
  <c r="M162" i="1"/>
  <c r="L162" i="1"/>
  <c r="K162" i="1" s="1"/>
  <c r="J162" i="1" s="1"/>
  <c r="M161" i="1"/>
  <c r="L161" i="1"/>
  <c r="K161" i="1" s="1"/>
  <c r="J161" i="1" s="1"/>
  <c r="M160" i="1"/>
  <c r="L160" i="1"/>
  <c r="K160" i="1" s="1"/>
  <c r="J160" i="1" s="1"/>
  <c r="M159" i="1"/>
  <c r="L159" i="1"/>
  <c r="K159" i="1" s="1"/>
  <c r="J159" i="1" s="1"/>
  <c r="M158" i="1"/>
  <c r="L158" i="1"/>
  <c r="K158" i="1" s="1"/>
  <c r="J158" i="1" s="1"/>
  <c r="M157" i="1"/>
  <c r="L157" i="1"/>
  <c r="K157" i="1" s="1"/>
  <c r="J157" i="1" s="1"/>
  <c r="M156" i="1"/>
  <c r="L156" i="1"/>
  <c r="K156" i="1" s="1"/>
  <c r="J156" i="1" s="1"/>
  <c r="M155" i="1"/>
  <c r="L155" i="1"/>
  <c r="K155" i="1" s="1"/>
  <c r="J155" i="1" s="1"/>
  <c r="M154" i="1"/>
  <c r="L154" i="1"/>
  <c r="K154" i="1" s="1"/>
  <c r="J154" i="1" s="1"/>
  <c r="J168" i="1" s="1"/>
  <c r="I143" i="1"/>
  <c r="H143" i="1"/>
  <c r="G143" i="1"/>
  <c r="F143" i="1"/>
  <c r="E143" i="1"/>
  <c r="D143" i="1"/>
  <c r="C143" i="1"/>
  <c r="M142" i="1"/>
  <c r="L142" i="1"/>
  <c r="K142" i="1"/>
  <c r="J142" i="1" s="1"/>
  <c r="M141" i="1"/>
  <c r="L141" i="1"/>
  <c r="K141" i="1"/>
  <c r="J141" i="1" s="1"/>
  <c r="M140" i="1"/>
  <c r="L140" i="1"/>
  <c r="K140" i="1"/>
  <c r="J140" i="1" s="1"/>
  <c r="M139" i="1"/>
  <c r="L139" i="1"/>
  <c r="K139" i="1"/>
  <c r="J139" i="1" s="1"/>
  <c r="M138" i="1"/>
  <c r="L138" i="1"/>
  <c r="K138" i="1"/>
  <c r="J138" i="1" s="1"/>
  <c r="M137" i="1"/>
  <c r="L137" i="1"/>
  <c r="K137" i="1"/>
  <c r="J137" i="1" s="1"/>
  <c r="M136" i="1"/>
  <c r="L136" i="1"/>
  <c r="K136" i="1"/>
  <c r="J136" i="1" s="1"/>
  <c r="M135" i="1"/>
  <c r="L135" i="1"/>
  <c r="K135" i="1"/>
  <c r="J135" i="1" s="1"/>
  <c r="M134" i="1"/>
  <c r="L134" i="1"/>
  <c r="K134" i="1"/>
  <c r="J134" i="1" s="1"/>
  <c r="M133" i="1"/>
  <c r="L133" i="1"/>
  <c r="K133" i="1"/>
  <c r="J133" i="1" s="1"/>
  <c r="H126" i="1"/>
  <c r="G126" i="1"/>
  <c r="F126" i="1"/>
  <c r="E126" i="1"/>
  <c r="D126" i="1"/>
  <c r="C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 s="1"/>
  <c r="J119" i="1" s="1"/>
  <c r="M118" i="1"/>
  <c r="L118" i="1"/>
  <c r="K118" i="1" s="1"/>
  <c r="J118" i="1" s="1"/>
  <c r="M117" i="1"/>
  <c r="L117" i="1"/>
  <c r="M116" i="1"/>
  <c r="L116" i="1"/>
  <c r="K116" i="1" s="1"/>
  <c r="J116" i="1" s="1"/>
  <c r="M115" i="1"/>
  <c r="L115" i="1"/>
  <c r="M114" i="1"/>
  <c r="L114" i="1"/>
  <c r="K114" i="1" s="1"/>
  <c r="J114" i="1" s="1"/>
  <c r="M113" i="1"/>
  <c r="L113" i="1"/>
  <c r="M112" i="1"/>
  <c r="L112" i="1"/>
  <c r="K112" i="1" s="1"/>
  <c r="J112" i="1" s="1"/>
  <c r="I99" i="1"/>
  <c r="H99" i="1"/>
  <c r="G99" i="1"/>
  <c r="F99" i="1"/>
  <c r="E99" i="1"/>
  <c r="D99" i="1"/>
  <c r="C99" i="1"/>
  <c r="M98" i="1"/>
  <c r="L98" i="1"/>
  <c r="M97" i="1"/>
  <c r="L97" i="1"/>
  <c r="K97" i="1" s="1"/>
  <c r="J97" i="1" s="1"/>
  <c r="M96" i="1"/>
  <c r="L96" i="1"/>
  <c r="M95" i="1"/>
  <c r="L95" i="1"/>
  <c r="K95" i="1" s="1"/>
  <c r="J95" i="1" s="1"/>
  <c r="M94" i="1"/>
  <c r="L94" i="1"/>
  <c r="M93" i="1"/>
  <c r="L93" i="1"/>
  <c r="K93" i="1" s="1"/>
  <c r="J93" i="1" s="1"/>
  <c r="M92" i="1"/>
  <c r="L92" i="1"/>
  <c r="M91" i="1"/>
  <c r="L91" i="1"/>
  <c r="K91" i="1" s="1"/>
  <c r="J91" i="1" s="1"/>
  <c r="M90" i="1"/>
  <c r="L90" i="1"/>
  <c r="M89" i="1"/>
  <c r="L89" i="1"/>
  <c r="K89" i="1" s="1"/>
  <c r="J89" i="1" s="1"/>
  <c r="M88" i="1"/>
  <c r="L88" i="1"/>
  <c r="M87" i="1"/>
  <c r="L87" i="1"/>
  <c r="K87" i="1" s="1"/>
  <c r="J87" i="1" s="1"/>
  <c r="M86" i="1"/>
  <c r="L86" i="1"/>
  <c r="M85" i="1"/>
  <c r="L85" i="1"/>
  <c r="K85" i="1" s="1"/>
  <c r="J85" i="1" s="1"/>
  <c r="M84" i="1"/>
  <c r="L84" i="1"/>
  <c r="M83" i="1"/>
  <c r="L83" i="1"/>
  <c r="K83" i="1" s="1"/>
  <c r="J83" i="1" s="1"/>
  <c r="M82" i="1"/>
  <c r="L82" i="1"/>
  <c r="M81" i="1"/>
  <c r="L81" i="1"/>
  <c r="K81" i="1" s="1"/>
  <c r="J81" i="1" s="1"/>
  <c r="M80" i="1"/>
  <c r="L80" i="1"/>
  <c r="M79" i="1"/>
  <c r="L79" i="1"/>
  <c r="K79" i="1" s="1"/>
  <c r="J79" i="1" s="1"/>
  <c r="M78" i="1"/>
  <c r="L78" i="1"/>
  <c r="M77" i="1"/>
  <c r="L77" i="1"/>
  <c r="K77" i="1" s="1"/>
  <c r="J77" i="1" s="1"/>
  <c r="M76" i="1"/>
  <c r="L76" i="1"/>
  <c r="M75" i="1"/>
  <c r="L75" i="1"/>
  <c r="K75" i="1" s="1"/>
  <c r="J75" i="1" s="1"/>
  <c r="M74" i="1"/>
  <c r="L74" i="1"/>
  <c r="M73" i="1"/>
  <c r="L73" i="1"/>
  <c r="K73" i="1" s="1"/>
  <c r="J73" i="1" s="1"/>
  <c r="M72" i="1"/>
  <c r="L72" i="1"/>
  <c r="M71" i="1"/>
  <c r="L71" i="1"/>
  <c r="K71" i="1" s="1"/>
  <c r="J71" i="1" s="1"/>
  <c r="M70" i="1"/>
  <c r="L70" i="1"/>
  <c r="M69" i="1"/>
  <c r="L69" i="1"/>
  <c r="K69" i="1" s="1"/>
  <c r="J69" i="1" s="1"/>
  <c r="M68" i="1"/>
  <c r="L68" i="1"/>
  <c r="M67" i="1"/>
  <c r="L67" i="1"/>
  <c r="K67" i="1" s="1"/>
  <c r="J67" i="1" s="1"/>
  <c r="M66" i="1"/>
  <c r="L66" i="1"/>
  <c r="M65" i="1"/>
  <c r="L65" i="1"/>
  <c r="K65" i="1" s="1"/>
  <c r="J65" i="1" s="1"/>
  <c r="M64" i="1"/>
  <c r="L64" i="1"/>
  <c r="M63" i="1"/>
  <c r="L63" i="1"/>
  <c r="K63" i="1" s="1"/>
  <c r="J63" i="1" s="1"/>
  <c r="M62" i="1"/>
  <c r="L62" i="1"/>
  <c r="M61" i="1"/>
  <c r="L61" i="1"/>
  <c r="K61" i="1" s="1"/>
  <c r="J61" i="1" s="1"/>
  <c r="M60" i="1"/>
  <c r="L60" i="1"/>
  <c r="I53" i="1"/>
  <c r="H53" i="1"/>
  <c r="G53" i="1"/>
  <c r="F53" i="1"/>
  <c r="E53" i="1"/>
  <c r="D53" i="1"/>
  <c r="C53" i="1"/>
  <c r="M52" i="1"/>
  <c r="L52" i="1"/>
  <c r="K52" i="1" s="1"/>
  <c r="J52" i="1" s="1"/>
  <c r="M51" i="1"/>
  <c r="L51" i="1"/>
  <c r="M50" i="1"/>
  <c r="L50" i="1"/>
  <c r="K50" i="1" s="1"/>
  <c r="J50" i="1" s="1"/>
  <c r="M49" i="1"/>
  <c r="L49" i="1"/>
  <c r="M48" i="1"/>
  <c r="L48" i="1"/>
  <c r="K48" i="1" s="1"/>
  <c r="J48" i="1" s="1"/>
  <c r="M47" i="1"/>
  <c r="L47" i="1"/>
  <c r="M46" i="1"/>
  <c r="L46" i="1"/>
  <c r="K46" i="1" s="1"/>
  <c r="J46" i="1" s="1"/>
  <c r="M45" i="1"/>
  <c r="L45" i="1"/>
  <c r="M44" i="1"/>
  <c r="L44" i="1"/>
  <c r="K44" i="1" s="1"/>
  <c r="J44" i="1" s="1"/>
  <c r="M43" i="1"/>
  <c r="L43" i="1"/>
  <c r="M42" i="1"/>
  <c r="L42" i="1"/>
  <c r="K42" i="1" s="1"/>
  <c r="J42" i="1" s="1"/>
  <c r="M41" i="1"/>
  <c r="L41" i="1"/>
  <c r="M40" i="1"/>
  <c r="L40" i="1"/>
  <c r="M39" i="1"/>
  <c r="L39" i="1"/>
  <c r="K39" i="1" s="1"/>
  <c r="J39" i="1" s="1"/>
  <c r="M38" i="1"/>
  <c r="L38" i="1"/>
  <c r="M37" i="1"/>
  <c r="L37" i="1"/>
  <c r="M36" i="1"/>
  <c r="L36" i="1"/>
  <c r="M35" i="1"/>
  <c r="L35" i="1"/>
  <c r="K35" i="1" s="1"/>
  <c r="J35" i="1" s="1"/>
  <c r="M34" i="1"/>
  <c r="L34" i="1"/>
  <c r="M33" i="1"/>
  <c r="L33" i="1"/>
  <c r="M32" i="1"/>
  <c r="L32" i="1"/>
  <c r="M31" i="1"/>
  <c r="L31" i="1"/>
  <c r="K31" i="1" s="1"/>
  <c r="J31" i="1" s="1"/>
  <c r="M30" i="1"/>
  <c r="L30" i="1"/>
  <c r="M29" i="1"/>
  <c r="L29" i="1"/>
  <c r="M28" i="1"/>
  <c r="L28" i="1"/>
  <c r="M27" i="1"/>
  <c r="L27" i="1"/>
  <c r="K27" i="1" s="1"/>
  <c r="J27" i="1" s="1"/>
  <c r="M26" i="1"/>
  <c r="L26" i="1"/>
  <c r="M25" i="1"/>
  <c r="L25" i="1"/>
  <c r="M24" i="1"/>
  <c r="L24" i="1"/>
  <c r="M23" i="1"/>
  <c r="L23" i="1"/>
  <c r="K23" i="1" s="1"/>
  <c r="J23" i="1" s="1"/>
  <c r="M22" i="1"/>
  <c r="L22" i="1"/>
  <c r="M21" i="1"/>
  <c r="L21" i="1"/>
  <c r="M20" i="1"/>
  <c r="L20" i="1"/>
  <c r="M19" i="1"/>
  <c r="L19" i="1"/>
  <c r="K19" i="1" s="1"/>
  <c r="J19" i="1" s="1"/>
  <c r="M18" i="1"/>
  <c r="L18" i="1"/>
  <c r="M17" i="1"/>
  <c r="L17" i="1"/>
  <c r="K17" i="1" s="1"/>
  <c r="J17" i="1" s="1"/>
  <c r="M16" i="1"/>
  <c r="L16" i="1"/>
  <c r="K16" i="1" s="1"/>
  <c r="J16" i="1" s="1"/>
  <c r="M15" i="1"/>
  <c r="L15" i="1"/>
  <c r="K15" i="1" s="1"/>
  <c r="J15" i="1" s="1"/>
  <c r="M14" i="1"/>
  <c r="L14" i="1"/>
  <c r="K14" i="1" s="1"/>
  <c r="J14" i="1" s="1"/>
  <c r="M13" i="1"/>
  <c r="L13" i="1"/>
  <c r="K13" i="1" s="1"/>
  <c r="J13" i="1" s="1"/>
  <c r="M12" i="1"/>
  <c r="L12" i="1"/>
  <c r="K12" i="1" s="1"/>
  <c r="J12" i="1" s="1"/>
  <c r="M11" i="1"/>
  <c r="L11" i="1"/>
  <c r="K11" i="1" s="1"/>
  <c r="J11" i="1" s="1"/>
  <c r="M10" i="1"/>
  <c r="L10" i="1"/>
  <c r="K10" i="1" s="1"/>
  <c r="J10" i="1" s="1"/>
  <c r="M9" i="1"/>
  <c r="L9" i="1"/>
  <c r="K9" i="1" s="1"/>
  <c r="J9" i="1" s="1"/>
  <c r="M8" i="1"/>
  <c r="L8" i="1"/>
  <c r="K8" i="1" s="1"/>
  <c r="J8" i="1" s="1"/>
  <c r="M7" i="1"/>
  <c r="L7" i="1"/>
  <c r="K7" i="1" s="1"/>
  <c r="J7" i="1" s="1"/>
  <c r="K20" i="1" l="1"/>
  <c r="J20" i="1" s="1"/>
  <c r="K24" i="1"/>
  <c r="J24" i="1" s="1"/>
  <c r="K28" i="1"/>
  <c r="J28" i="1" s="1"/>
  <c r="K32" i="1"/>
  <c r="J32" i="1" s="1"/>
  <c r="K36" i="1"/>
  <c r="J36" i="1" s="1"/>
  <c r="K40" i="1"/>
  <c r="J40" i="1" s="1"/>
  <c r="K18" i="1"/>
  <c r="J18" i="1" s="1"/>
  <c r="J54" i="1" s="1"/>
  <c r="K22" i="1"/>
  <c r="J22" i="1" s="1"/>
  <c r="K26" i="1"/>
  <c r="J26" i="1" s="1"/>
  <c r="K30" i="1"/>
  <c r="J30" i="1" s="1"/>
  <c r="K34" i="1"/>
  <c r="J34" i="1" s="1"/>
  <c r="K38" i="1"/>
  <c r="J38" i="1" s="1"/>
  <c r="J191" i="1"/>
  <c r="K21" i="1"/>
  <c r="J21" i="1" s="1"/>
  <c r="K25" i="1"/>
  <c r="J25" i="1" s="1"/>
  <c r="K29" i="1"/>
  <c r="J29" i="1" s="1"/>
  <c r="K33" i="1"/>
  <c r="J33" i="1" s="1"/>
  <c r="K37" i="1"/>
  <c r="J37" i="1" s="1"/>
  <c r="K41" i="1"/>
  <c r="J41" i="1" s="1"/>
  <c r="K43" i="1"/>
  <c r="J43" i="1" s="1"/>
  <c r="K45" i="1"/>
  <c r="J45" i="1" s="1"/>
  <c r="K47" i="1"/>
  <c r="J47" i="1" s="1"/>
  <c r="K49" i="1"/>
  <c r="J49" i="1" s="1"/>
  <c r="K51" i="1"/>
  <c r="J51" i="1" s="1"/>
  <c r="K60" i="1"/>
  <c r="J60" i="1" s="1"/>
  <c r="K62" i="1"/>
  <c r="J62" i="1" s="1"/>
  <c r="K64" i="1"/>
  <c r="J64" i="1" s="1"/>
  <c r="K66" i="1"/>
  <c r="J66" i="1" s="1"/>
  <c r="K68" i="1"/>
  <c r="J68" i="1" s="1"/>
  <c r="K70" i="1"/>
  <c r="J70" i="1" s="1"/>
  <c r="K72" i="1"/>
  <c r="J72" i="1" s="1"/>
  <c r="K74" i="1"/>
  <c r="J74" i="1" s="1"/>
  <c r="K76" i="1"/>
  <c r="J76" i="1" s="1"/>
  <c r="K78" i="1"/>
  <c r="J78" i="1" s="1"/>
  <c r="K80" i="1"/>
  <c r="J80" i="1" s="1"/>
  <c r="K82" i="1"/>
  <c r="J82" i="1" s="1"/>
  <c r="K84" i="1"/>
  <c r="J84" i="1" s="1"/>
  <c r="K86" i="1"/>
  <c r="J86" i="1" s="1"/>
  <c r="K88" i="1"/>
  <c r="J88" i="1" s="1"/>
  <c r="K90" i="1"/>
  <c r="J90" i="1" s="1"/>
  <c r="K92" i="1"/>
  <c r="J92" i="1" s="1"/>
  <c r="K94" i="1"/>
  <c r="J94" i="1" s="1"/>
  <c r="K96" i="1"/>
  <c r="J96" i="1" s="1"/>
  <c r="K98" i="1"/>
  <c r="J98" i="1" s="1"/>
  <c r="K113" i="1"/>
  <c r="J113" i="1" s="1"/>
  <c r="J127" i="1" s="1"/>
  <c r="K115" i="1"/>
  <c r="J115" i="1" s="1"/>
  <c r="K117" i="1"/>
  <c r="J117" i="1" s="1"/>
  <c r="J144" i="1"/>
  <c r="J179" i="1"/>
  <c r="J100" i="1" l="1"/>
</calcChain>
</file>

<file path=xl/sharedStrings.xml><?xml version="1.0" encoding="utf-8"?>
<sst xmlns="http://schemas.openxmlformats.org/spreadsheetml/2006/main" count="258" uniqueCount="158">
  <si>
    <t>Обсяг та структура енергоресурсів, спожитих будівлями за січень — липень 2022 року</t>
  </si>
  <si>
    <t>№ п/п</t>
  </si>
  <si>
    <t>Установа/Будівля</t>
  </si>
  <si>
    <t>Кількість відвідувачів у роб. час, осіб</t>
  </si>
  <si>
    <t>Опалювальна площа, м2</t>
  </si>
  <si>
    <t xml:space="preserve">Розподіл споживання по видах енергоресурсів </t>
  </si>
  <si>
    <t>Питоме споживання енергоресурсів  кВт/м2 (без води)</t>
  </si>
  <si>
    <t>Обсяг споживання приведений до кВт</t>
  </si>
  <si>
    <t>Електроенергія, кВт</t>
  </si>
  <si>
    <t>Теплова енергія, Гкал</t>
  </si>
  <si>
    <t>Газ, м3</t>
  </si>
  <si>
    <t>Холодна вода, м3</t>
  </si>
  <si>
    <t>Гаряча вода, м3</t>
  </si>
  <si>
    <t>Всі енергоресурси (без води)</t>
  </si>
  <si>
    <t>Теплова енергія</t>
  </si>
  <si>
    <t>Газ</t>
  </si>
  <si>
    <t>ДОШКІЛЬНІ НАВЧАЛЬНІ ЗАКЛАДИ</t>
  </si>
  <si>
    <t>ДНЗ № 26</t>
  </si>
  <si>
    <t>ДНЗ № 15</t>
  </si>
  <si>
    <t>ДНЗ № 07</t>
  </si>
  <si>
    <t>ДНЗ № 46 с. Забороль</t>
  </si>
  <si>
    <t>ДНЗ № 44 с. Омеляник</t>
  </si>
  <si>
    <t>ДНЗ № 36</t>
  </si>
  <si>
    <t>ДНЗ № 18</t>
  </si>
  <si>
    <t>ДНЗ № 39</t>
  </si>
  <si>
    <t>ДНЗ № 08</t>
  </si>
  <si>
    <t>ДНЗ № 12</t>
  </si>
  <si>
    <t>ДНЗ № 48 с. Тарасове</t>
  </si>
  <si>
    <t>ДНЗ № 21</t>
  </si>
  <si>
    <t>ДНЗ № 34</t>
  </si>
  <si>
    <t>ДНЗ № 01</t>
  </si>
  <si>
    <t>ДНЗ № 16</t>
  </si>
  <si>
    <t>ДНЗ № 41</t>
  </si>
  <si>
    <t>ДНЗ № 22</t>
  </si>
  <si>
    <t>ДНЗ № 42 с. Дачне</t>
  </si>
  <si>
    <t>ДНЗ № 23</t>
  </si>
  <si>
    <t>ДНЗ № 17</t>
  </si>
  <si>
    <t>ДНЗ № 11</t>
  </si>
  <si>
    <t>ДНЗ № 28</t>
  </si>
  <si>
    <t>ДНЗ № 20</t>
  </si>
  <si>
    <t>ДНЗ № 14</t>
  </si>
  <si>
    <t>ДНЗ № 13</t>
  </si>
  <si>
    <t>ДНЗ № 29</t>
  </si>
  <si>
    <t>ДНЗ № 02</t>
  </si>
  <si>
    <t>ДНЗ № 04</t>
  </si>
  <si>
    <t>ДНЗ № 06</t>
  </si>
  <si>
    <t>ДНЗ № 37</t>
  </si>
  <si>
    <t>ДНЗ № 49 с. Княгининок</t>
  </si>
  <si>
    <t>ДНЗ № 24</t>
  </si>
  <si>
    <t>ДНЗ № 38</t>
  </si>
  <si>
    <t>ДНЗ № 31</t>
  </si>
  <si>
    <t>ДНЗ № 33</t>
  </si>
  <si>
    <t>ДНЗ № 19</t>
  </si>
  <si>
    <t>ДНЗ № 25</t>
  </si>
  <si>
    <t>ДНЗ № 03</t>
  </si>
  <si>
    <t>ДНЗ № 35</t>
  </si>
  <si>
    <t>ДНЗ № 27</t>
  </si>
  <si>
    <t>ДНЗ № 32</t>
  </si>
  <si>
    <t>ДНЗ № 09</t>
  </si>
  <si>
    <t>ДНЗ № 40</t>
  </si>
  <si>
    <t>ДНЗ № 30</t>
  </si>
  <si>
    <t>ДНЗ № 05</t>
  </si>
  <si>
    <t>ДНЗ № 10</t>
  </si>
  <si>
    <t>РАЗОМ</t>
  </si>
  <si>
    <t>СЕРЕДНЄ</t>
  </si>
  <si>
    <t>ШКОЛИ ТА ПОЗАШКІЛЬНІ УСТАНОВИ</t>
  </si>
  <si>
    <t>КДЮСШ № 1</t>
  </si>
  <si>
    <t>МНВК</t>
  </si>
  <si>
    <t xml:space="preserve">Луцький ліцей № 28 </t>
  </si>
  <si>
    <t>ЗОШ № 34 с. Княгининок</t>
  </si>
  <si>
    <t>Будинок вчителя</t>
  </si>
  <si>
    <t xml:space="preserve">Центральна бухгалтерія  департаменту освіти </t>
  </si>
  <si>
    <t>НВК № 7</t>
  </si>
  <si>
    <t>ЗОШ № 13</t>
  </si>
  <si>
    <t>ЗОШ № 15</t>
  </si>
  <si>
    <t>ЗОШ № 29 с. Прилуцьке</t>
  </si>
  <si>
    <t>Гімназія № 14</t>
  </si>
  <si>
    <t>ЗОШ № 5</t>
  </si>
  <si>
    <t>Гімназія № 21</t>
  </si>
  <si>
    <t>ЗОШ № 39 с. Шепель</t>
  </si>
  <si>
    <t>ПУМ</t>
  </si>
  <si>
    <t>ЗОШ № 32 с. Забороль</t>
  </si>
  <si>
    <t>Гімназія № 18</t>
  </si>
  <si>
    <t>ЗОШ № 2</t>
  </si>
  <si>
    <t>Гімназія № 4</t>
  </si>
  <si>
    <t>ЗОШ № 19</t>
  </si>
  <si>
    <t>НРЦ</t>
  </si>
  <si>
    <t>ЗОШ № 12</t>
  </si>
  <si>
    <t>НВК № 10</t>
  </si>
  <si>
    <t>ЗОШ № 17</t>
  </si>
  <si>
    <t>ЗОШ № 1</t>
  </si>
  <si>
    <t>НВК № 22</t>
  </si>
  <si>
    <t>Вечірня школа № 6</t>
  </si>
  <si>
    <t>ЗОШ № 20</t>
  </si>
  <si>
    <t>НВК № 9</t>
  </si>
  <si>
    <t>ЗОШ № 3</t>
  </si>
  <si>
    <t>Луцький Ліцей № 27</t>
  </si>
  <si>
    <t>ЗОШ № 23</t>
  </si>
  <si>
    <t>ЗОШ № 11</t>
  </si>
  <si>
    <t>ЗОШ № 25</t>
  </si>
  <si>
    <t>НВК № 26</t>
  </si>
  <si>
    <t>ЗОШ № 16</t>
  </si>
  <si>
    <t>Методкабінет</t>
  </si>
  <si>
    <t>НВК № 24</t>
  </si>
  <si>
    <t xml:space="preserve">ДЮСШ № 2 </t>
  </si>
  <si>
    <t xml:space="preserve">   ВИКОНАВЧИЙ КОМІТЕТ ЛУЦЬКОЇ МІСЬКОЇ РАДИ</t>
  </si>
  <si>
    <t>Прилуцька сільська рада</t>
  </si>
  <si>
    <t>ЛМР, Б. Хмельницького, 17</t>
  </si>
  <si>
    <t>Княгининівська сільська рада</t>
  </si>
  <si>
    <t>Департамент ЖКГ</t>
  </si>
  <si>
    <t>Жидичинська сільська рада</t>
  </si>
  <si>
    <t>ЛМР, Б. Хмельницького, 21</t>
  </si>
  <si>
    <t>ЦНАП</t>
  </si>
  <si>
    <t>Заборольська сільська рада</t>
  </si>
  <si>
    <t>Терцентр соціального обслуговування</t>
  </si>
  <si>
    <t>РАГС, пр-т. Соборності, 18</t>
  </si>
  <si>
    <t>ЛМР, Б. Хмельницького, 19</t>
  </si>
  <si>
    <t>Департамент соціальної політики ЛМР</t>
  </si>
  <si>
    <t xml:space="preserve">Автогосподарство </t>
  </si>
  <si>
    <t>Шепельська сільська рада</t>
  </si>
  <si>
    <t>ЗАКЛАДИ УПРАВЛІННЯ ОХОРОНИ ЗДОРОВ'Я</t>
  </si>
  <si>
    <t>УОЗ</t>
  </si>
  <si>
    <t>ЛМКЛ (клінічна лікарня)</t>
  </si>
  <si>
    <t>ЛКПБ (пологовий будинок)</t>
  </si>
  <si>
    <t>ЛЦПМСД № 2 (2 будівлі)</t>
  </si>
  <si>
    <t>Поліклініка дитяча (2 заклади)</t>
  </si>
  <si>
    <t>ЛЦПМСД (2 будівлі)</t>
  </si>
  <si>
    <t>ЛЦПМСД № 3</t>
  </si>
  <si>
    <t>ЛЦПМСД № 1                  (3 амбулаторії)</t>
  </si>
  <si>
    <t>Поліклініка стоматологічна                   (2 будівлі)</t>
  </si>
  <si>
    <t>Центр АТО</t>
  </si>
  <si>
    <t>ЗАКЛАДИ ДЕПАРТАМЕНТУ КУЛЬТУРИ</t>
  </si>
  <si>
    <t>Музична школа № 2</t>
  </si>
  <si>
    <t>БК "Теремно"</t>
  </si>
  <si>
    <t>Районний будинок культури "Красне"</t>
  </si>
  <si>
    <t>Бібліотека № 10</t>
  </si>
  <si>
    <t>Бібліотека с. Липляни</t>
  </si>
  <si>
    <t>БК "Вересневе"</t>
  </si>
  <si>
    <t>Музична школа № 1</t>
  </si>
  <si>
    <t>КЗ "Палац культури міста Луцька"</t>
  </si>
  <si>
    <t>Музична школа № 3</t>
  </si>
  <si>
    <t>Художня школа</t>
  </si>
  <si>
    <t>Прилуцький будинок культури</t>
  </si>
  <si>
    <t>ЦБС (12 закладів)</t>
  </si>
  <si>
    <t>Клуб № 2</t>
  </si>
  <si>
    <t xml:space="preserve">РАЗОМ </t>
  </si>
  <si>
    <t xml:space="preserve">СЕРЕДНЄ </t>
  </si>
  <si>
    <t>ЗАКЛАДИ ДЕПАРТАМЕНТУ СІМ'Ї, МОЛОДІ ТА СПОРТУ</t>
  </si>
  <si>
    <t>ДЮСШОР (плавання)</t>
  </si>
  <si>
    <t>Білий м'яч</t>
  </si>
  <si>
    <t>ДЮСШ № 3</t>
  </si>
  <si>
    <t>ДЮСШ № 4</t>
  </si>
  <si>
    <t>ПРОФЕСІЙНО-ТЕХНІЧНІ НАВЧАЛЬНІ ЗАКЛАДИ</t>
  </si>
  <si>
    <t>ЛЦ професійно-технічної освіти</t>
  </si>
  <si>
    <t>ДПТНЗ Луцьке вище професійне училище</t>
  </si>
  <si>
    <t>ЛВПТУ будівництва та архітектури</t>
  </si>
  <si>
    <t>Технічний коледж ЛНТУ</t>
  </si>
  <si>
    <t>Волинський коледж НУХТ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</si>
</sst>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0"/>
    <numFmt numFmtId="165" formatCode="#,##0.000"/>
  </numFmts>
  <fonts count="2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8"/>
      <color rgb="FF666699"/>
      <name val="Calibri Light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i/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Arial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/>
      <sz val="10"/>
      <color rgb="FFFF0000"/>
      <name val="Arial"/>
      <family val="2"/>
      <charset val="204"/>
    </font>
    <font>
      <sz val="11"/>
      <name val="Calibri"/>
      <family val="2"/>
      <charset val="1"/>
    </font>
    <font>
      <b/>
      <sz val="10"/>
      <name val="Arial Cyr"/>
      <charset val="204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6F6F6"/>
      </patternFill>
    </fill>
    <fill>
      <patternFill patternType="solid">
        <fgColor rgb="FFFFFFCC"/>
        <bgColor rgb="FFF6F6F6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6F6F6"/>
      </patternFill>
    </fill>
    <fill>
      <patternFill patternType="solid">
        <fgColor rgb="FFF6F6F6"/>
        <bgColor rgb="FFEEEEEE"/>
      </patternFill>
    </fill>
    <fill>
      <patternFill patternType="solid">
        <fgColor theme="0" tint="-0.249977111117893"/>
        <bgColor rgb="FFF6F6F6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6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0" borderId="0" applyBorder="0" applyProtection="0"/>
    <xf numFmtId="0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Border="0" applyProtection="0"/>
    <xf numFmtId="0" fontId="22" fillId="5" borderId="1" applyProtection="0"/>
    <xf numFmtId="0" fontId="22" fillId="5" borderId="1" applyProtection="0"/>
    <xf numFmtId="0" fontId="22" fillId="5" borderId="1" applyProtection="0"/>
    <xf numFmtId="0" fontId="22" fillId="5" borderId="1" applyProtection="0"/>
    <xf numFmtId="0" fontId="22" fillId="5" borderId="1" applyProtection="0"/>
  </cellStyleXfs>
  <cellXfs count="78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10" fillId="0" borderId="2" xfId="0" applyNumberFormat="1" applyFont="1" applyBorder="1" applyAlignment="1">
      <alignment horizontal="right"/>
    </xf>
    <xf numFmtId="4" fontId="11" fillId="0" borderId="2" xfId="75" applyNumberFormat="1" applyFont="1" applyBorder="1" applyAlignment="1" applyProtection="1"/>
    <xf numFmtId="4" fontId="0" fillId="0" borderId="0" xfId="0" applyNumberFormat="1"/>
    <xf numFmtId="165" fontId="12" fillId="0" borderId="0" xfId="0" applyNumberFormat="1" applyFont="1"/>
    <xf numFmtId="0" fontId="12" fillId="0" borderId="0" xfId="0" applyFont="1"/>
    <xf numFmtId="4" fontId="9" fillId="0" borderId="2" xfId="75" applyNumberFormat="1" applyFont="1" applyBorder="1" applyAlignment="1" applyProtection="1"/>
    <xf numFmtId="4" fontId="13" fillId="0" borderId="2" xfId="75" applyNumberFormat="1" applyFont="1" applyBorder="1" applyAlignment="1" applyProtection="1"/>
    <xf numFmtId="0" fontId="11" fillId="0" borderId="2" xfId="0" applyFont="1" applyBorder="1" applyAlignment="1">
      <alignment horizontal="right" vertical="center" wrapText="1"/>
    </xf>
    <xf numFmtId="0" fontId="14" fillId="0" borderId="0" xfId="0" applyFont="1"/>
    <xf numFmtId="0" fontId="0" fillId="0" borderId="3" xfId="0" applyBorder="1" applyAlignment="1">
      <alignment vertical="center" wrapText="1"/>
    </xf>
    <xf numFmtId="4" fontId="16" fillId="0" borderId="2" xfId="75" applyNumberFormat="1" applyFont="1" applyBorder="1" applyAlignment="1" applyProtection="1"/>
    <xf numFmtId="4" fontId="17" fillId="0" borderId="2" xfId="75" applyNumberFormat="1" applyFont="1" applyBorder="1" applyAlignment="1" applyProtection="1"/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3" fontId="1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0" fillId="0" borderId="0" xfId="0" applyBorder="1"/>
    <xf numFmtId="0" fontId="14" fillId="0" borderId="0" xfId="0" applyFont="1" applyBorder="1"/>
    <xf numFmtId="4" fontId="11" fillId="0" borderId="2" xfId="76" applyNumberFormat="1" applyFont="1" applyBorder="1" applyAlignment="1" applyProtection="1"/>
    <xf numFmtId="4" fontId="9" fillId="0" borderId="2" xfId="76" applyNumberFormat="1" applyFont="1" applyBorder="1" applyAlignment="1" applyProtection="1"/>
    <xf numFmtId="0" fontId="1" fillId="0" borderId="2" xfId="76" applyFont="1" applyBorder="1"/>
    <xf numFmtId="0" fontId="9" fillId="0" borderId="2" xfId="0" applyFont="1" applyBorder="1"/>
    <xf numFmtId="165" fontId="0" fillId="0" borderId="0" xfId="0" applyNumberFormat="1"/>
    <xf numFmtId="4" fontId="11" fillId="0" borderId="2" xfId="0" applyNumberFormat="1" applyFont="1" applyBorder="1" applyAlignment="1"/>
    <xf numFmtId="0" fontId="0" fillId="0" borderId="2" xfId="0" applyFont="1" applyBorder="1"/>
    <xf numFmtId="0" fontId="0" fillId="0" borderId="2" xfId="0" applyBorder="1"/>
    <xf numFmtId="4" fontId="9" fillId="0" borderId="2" xfId="0" applyNumberFormat="1" applyFont="1" applyBorder="1" applyAlignment="1"/>
    <xf numFmtId="0" fontId="11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11" fillId="0" borderId="2" xfId="77" applyNumberFormat="1" applyFont="1" applyBorder="1" applyAlignment="1" applyProtection="1"/>
    <xf numFmtId="0" fontId="21" fillId="0" borderId="0" xfId="0" applyFont="1"/>
    <xf numFmtId="0" fontId="7" fillId="1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6" fillId="0" borderId="2" xfId="76" applyNumberFormat="1" applyFont="1" applyBorder="1" applyAlignment="1" applyProtection="1"/>
    <xf numFmtId="3" fontId="9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 applyProtection="1">
      <alignment horizontal="center" vertical="top"/>
      <protection locked="0"/>
    </xf>
    <xf numFmtId="3" fontId="15" fillId="0" borderId="2" xfId="0" applyNumberFormat="1" applyFont="1" applyBorder="1" applyAlignment="1">
      <alignment horizontal="center"/>
    </xf>
    <xf numFmtId="164" fontId="10" fillId="14" borderId="2" xfId="0" applyNumberFormat="1" applyFont="1" applyFill="1" applyBorder="1" applyAlignment="1">
      <alignment horizontal="right"/>
    </xf>
    <xf numFmtId="3" fontId="18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19" fillId="0" borderId="2" xfId="76" applyNumberFormat="1" applyFont="1" applyBorder="1" applyAlignment="1" applyProtection="1"/>
    <xf numFmtId="4" fontId="20" fillId="0" borderId="2" xfId="76" applyNumberFormat="1" applyFont="1" applyBorder="1" applyAlignment="1" applyProtection="1"/>
    <xf numFmtId="4" fontId="19" fillId="0" borderId="2" xfId="0" applyNumberFormat="1" applyFont="1" applyBorder="1" applyAlignment="1"/>
    <xf numFmtId="4" fontId="20" fillId="0" borderId="2" xfId="0" applyNumberFormat="1" applyFont="1" applyBorder="1" applyAlignment="1"/>
    <xf numFmtId="4" fontId="20" fillId="0" borderId="2" xfId="77" applyNumberFormat="1" applyFont="1" applyBorder="1" applyAlignment="1" applyProtection="1"/>
    <xf numFmtId="0" fontId="5" fillId="15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 vertical="top" wrapText="1"/>
    </xf>
    <xf numFmtId="3" fontId="15" fillId="15" borderId="2" xfId="0" applyNumberFormat="1" applyFont="1" applyFill="1" applyBorder="1" applyAlignment="1">
      <alignment horizontal="center"/>
    </xf>
    <xf numFmtId="4" fontId="5" fillId="15" borderId="2" xfId="0" applyNumberFormat="1" applyFont="1" applyFill="1" applyBorder="1"/>
    <xf numFmtId="0" fontId="0" fillId="15" borderId="2" xfId="0" applyFill="1" applyBorder="1"/>
    <xf numFmtId="0" fontId="15" fillId="15" borderId="2" xfId="0" applyFont="1" applyFill="1" applyBorder="1" applyAlignment="1">
      <alignment horizontal="center"/>
    </xf>
    <xf numFmtId="4" fontId="6" fillId="15" borderId="2" xfId="76" applyNumberFormat="1" applyFont="1" applyFill="1" applyBorder="1" applyAlignment="1" applyProtection="1"/>
    <xf numFmtId="2" fontId="5" fillId="15" borderId="2" xfId="0" applyNumberFormat="1" applyFont="1" applyFill="1" applyBorder="1"/>
    <xf numFmtId="4" fontId="0" fillId="15" borderId="2" xfId="0" applyNumberFormat="1" applyFill="1" applyBorder="1"/>
    <xf numFmtId="0" fontId="14" fillId="15" borderId="2" xfId="0" applyFont="1" applyFill="1" applyBorder="1"/>
    <xf numFmtId="4" fontId="19" fillId="15" borderId="2" xfId="76" applyNumberFormat="1" applyFont="1" applyFill="1" applyBorder="1" applyAlignment="1" applyProtection="1"/>
    <xf numFmtId="0" fontId="15" fillId="16" borderId="2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 vertical="top" wrapText="1"/>
    </xf>
    <xf numFmtId="3" fontId="15" fillId="16" borderId="2" xfId="0" applyNumberFormat="1" applyFont="1" applyFill="1" applyBorder="1" applyAlignment="1">
      <alignment horizontal="center"/>
    </xf>
    <xf numFmtId="0" fontId="0" fillId="16" borderId="2" xfId="0" applyFill="1" applyBorder="1"/>
    <xf numFmtId="4" fontId="19" fillId="16" borderId="2" xfId="0" applyNumberFormat="1" applyFont="1" applyFill="1" applyBorder="1" applyAlignment="1"/>
    <xf numFmtId="4" fontId="20" fillId="15" borderId="2" xfId="77" applyNumberFormat="1" applyFont="1" applyFill="1" applyBorder="1" applyAlignment="1" applyProtection="1"/>
    <xf numFmtId="4" fontId="19" fillId="15" borderId="2" xfId="0" applyNumberFormat="1" applyFont="1" applyFill="1" applyBorder="1" applyAlignment="1"/>
  </cellXfs>
  <cellStyles count="86">
    <cellStyle name="20% – колірна тема 1 2" xfId="1"/>
    <cellStyle name="20% – колірна тема 1 3" xfId="2"/>
    <cellStyle name="20% – колірна тема 1 4" xfId="3"/>
    <cellStyle name="20% – колірна тема 1 5" xfId="4"/>
    <cellStyle name="20% – колірна тема 2 2" xfId="5"/>
    <cellStyle name="20% – колірна тема 2 3" xfId="6"/>
    <cellStyle name="20% – колірна тема 2 4" xfId="7"/>
    <cellStyle name="20% – колірна тема 2 5" xfId="8"/>
    <cellStyle name="20% – колірна тема 3 2" xfId="9"/>
    <cellStyle name="20% – колірна тема 3 3" xfId="10"/>
    <cellStyle name="20% – колірна тема 3 4" xfId="11"/>
    <cellStyle name="20% – колірна тема 3 5" xfId="12"/>
    <cellStyle name="20% – колірна тема 4 2" xfId="13"/>
    <cellStyle name="20% – колірна тема 4 3" xfId="14"/>
    <cellStyle name="20% – колірна тема 4 4" xfId="15"/>
    <cellStyle name="20% – колірна тема 4 5" xfId="16"/>
    <cellStyle name="20% – колірна тема 5 2" xfId="17"/>
    <cellStyle name="20% – колірна тема 5 3" xfId="18"/>
    <cellStyle name="20% – колірна тема 5 4" xfId="19"/>
    <cellStyle name="20% – колірна тема 5 5" xfId="20"/>
    <cellStyle name="20% – колірна тема 6 2" xfId="21"/>
    <cellStyle name="20% – колірна тема 6 3" xfId="22"/>
    <cellStyle name="20% – колірна тема 6 4" xfId="23"/>
    <cellStyle name="20% – колірна тема 6 5" xfId="24"/>
    <cellStyle name="40% – колірна тема 1 2" xfId="25"/>
    <cellStyle name="40% – колірна тема 1 3" xfId="26"/>
    <cellStyle name="40% – колірна тема 1 4" xfId="27"/>
    <cellStyle name="40% – колірна тема 1 5" xfId="28"/>
    <cellStyle name="40% – колірна тема 2 2" xfId="29"/>
    <cellStyle name="40% – колірна тема 2 3" xfId="30"/>
    <cellStyle name="40% – колірна тема 2 4" xfId="31"/>
    <cellStyle name="40% – колірна тема 2 5" xfId="32"/>
    <cellStyle name="40% – колірна тема 3 2" xfId="33"/>
    <cellStyle name="40% – колірна тема 3 3" xfId="34"/>
    <cellStyle name="40% – колірна тема 3 4" xfId="35"/>
    <cellStyle name="40% – колірна тема 3 5" xfId="36"/>
    <cellStyle name="40% – колірна тема 4 2" xfId="37"/>
    <cellStyle name="40% – колірна тема 4 3" xfId="38"/>
    <cellStyle name="40% – колірна тема 4 4" xfId="39"/>
    <cellStyle name="40% – колірна тема 4 5" xfId="40"/>
    <cellStyle name="40% – колірна тема 5 2" xfId="41"/>
    <cellStyle name="40% – колірна тема 5 3" xfId="42"/>
    <cellStyle name="40% – колірна тема 5 4" xfId="43"/>
    <cellStyle name="40% – колірна тема 5 5" xfId="44"/>
    <cellStyle name="40% – колірна тема 6 2" xfId="45"/>
    <cellStyle name="40% – колірна тема 6 3" xfId="46"/>
    <cellStyle name="40% – колірна тема 6 4" xfId="47"/>
    <cellStyle name="40% – колірна тема 6 5" xfId="48"/>
    <cellStyle name="60% – колірна тема 1 2" xfId="49"/>
    <cellStyle name="60% – колірна тема 1 3" xfId="50"/>
    <cellStyle name="60% – колірна тема 1 4" xfId="51"/>
    <cellStyle name="60% – колірна тема 1 5" xfId="52"/>
    <cellStyle name="60% – колірна тема 2 2" xfId="53"/>
    <cellStyle name="60% – колірна тема 2 3" xfId="54"/>
    <cellStyle name="60% – колірна тема 2 4" xfId="55"/>
    <cellStyle name="60% – колірна тема 2 5" xfId="56"/>
    <cellStyle name="60% – колірна тема 3 2" xfId="57"/>
    <cellStyle name="60% – колірна тема 3 3" xfId="58"/>
    <cellStyle name="60% – колірна тема 3 4" xfId="59"/>
    <cellStyle name="60% – колірна тема 3 5" xfId="60"/>
    <cellStyle name="60% – колірна тема 4 2" xfId="61"/>
    <cellStyle name="60% – колірна тема 4 3" xfId="62"/>
    <cellStyle name="60% – колірна тема 4 4" xfId="63"/>
    <cellStyle name="60% – колірна тема 4 5" xfId="64"/>
    <cellStyle name="60% – колірна тема 5 2" xfId="65"/>
    <cellStyle name="60% – колірна тема 5 3" xfId="66"/>
    <cellStyle name="60% – колірна тема 5 4" xfId="67"/>
    <cellStyle name="60% – колірна тема 5 5" xfId="68"/>
    <cellStyle name="60% – колірна тема 6 2" xfId="69"/>
    <cellStyle name="60% – колірна тема 6 3" xfId="70"/>
    <cellStyle name="60% – колірна тема 6 4" xfId="71"/>
    <cellStyle name="60% – колірна тема 6 5" xfId="72"/>
    <cellStyle name="Hyperlink 2" xfId="73"/>
    <cellStyle name="Гіперпосилання 1" xfId="74"/>
    <cellStyle name="Звичайний 2" xfId="75"/>
    <cellStyle name="Звичайний 3" xfId="76"/>
    <cellStyle name="Звичайний 4" xfId="77"/>
    <cellStyle name="Звичайний 5" xfId="78"/>
    <cellStyle name="Звичайний 6" xfId="79"/>
    <cellStyle name="Назва 2" xfId="80"/>
    <cellStyle name="Обычный" xfId="0" builtinId="0"/>
    <cellStyle name="Примітка 2" xfId="81"/>
    <cellStyle name="Примітка 3" xfId="82"/>
    <cellStyle name="Примітка 4" xfId="83"/>
    <cellStyle name="Примітка 5" xfId="84"/>
    <cellStyle name="Примітка 6" xfId="8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6F6F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4"/>
  <sheetViews>
    <sheetView tabSelected="1" zoomScaleNormal="100" workbookViewId="0">
      <selection activeCell="D187" sqref="D187"/>
    </sheetView>
  </sheetViews>
  <sheetFormatPr defaultColWidth="9.28515625" defaultRowHeight="15" x14ac:dyDescent="0.25"/>
  <cols>
    <col min="1" max="1" width="6.42578125" customWidth="1"/>
    <col min="2" max="2" width="21.28515625" customWidth="1"/>
    <col min="3" max="3" width="15.5703125" customWidth="1"/>
    <col min="4" max="4" width="14.7109375" customWidth="1"/>
    <col min="5" max="5" width="19" customWidth="1"/>
    <col min="6" max="6" width="18.5703125" customWidth="1"/>
    <col min="7" max="7" width="13.28515625" customWidth="1"/>
    <col min="8" max="8" width="9.85546875" customWidth="1"/>
    <col min="9" max="9" width="11.7109375" customWidth="1"/>
    <col min="10" max="10" width="12.28515625" customWidth="1"/>
    <col min="11" max="11" width="14.7109375" customWidth="1"/>
    <col min="12" max="12" width="14.140625" customWidth="1"/>
    <col min="13" max="13" width="13" customWidth="1"/>
    <col min="15" max="15" width="11.5703125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spans="1:18" ht="1.5" customHeight="1" x14ac:dyDescent="0.25"/>
    <row r="3" spans="1:18" hidden="1" x14ac:dyDescent="0.25"/>
    <row r="4" spans="1:18" ht="34.5" customHeight="1" x14ac:dyDescent="0.25">
      <c r="A4" s="57" t="s">
        <v>1</v>
      </c>
      <c r="B4" s="58" t="s">
        <v>2</v>
      </c>
      <c r="C4" s="58" t="s">
        <v>3</v>
      </c>
      <c r="D4" s="58" t="s">
        <v>4</v>
      </c>
      <c r="E4" s="58" t="s">
        <v>5</v>
      </c>
      <c r="F4" s="58"/>
      <c r="G4" s="58"/>
      <c r="H4" s="58"/>
      <c r="I4" s="58"/>
      <c r="J4" s="58" t="s">
        <v>6</v>
      </c>
      <c r="K4" s="58" t="s">
        <v>7</v>
      </c>
      <c r="L4" s="58"/>
      <c r="M4" s="58"/>
    </row>
    <row r="5" spans="1:18" ht="42.75" customHeight="1" x14ac:dyDescent="0.25">
      <c r="A5" s="57"/>
      <c r="B5" s="58"/>
      <c r="C5" s="58"/>
      <c r="D5" s="58"/>
      <c r="E5" s="59" t="s">
        <v>8</v>
      </c>
      <c r="F5" s="59" t="s">
        <v>9</v>
      </c>
      <c r="G5" s="59" t="s">
        <v>10</v>
      </c>
      <c r="H5" s="59" t="s">
        <v>11</v>
      </c>
      <c r="I5" s="59" t="s">
        <v>12</v>
      </c>
      <c r="J5" s="58"/>
      <c r="K5" s="59" t="s">
        <v>13</v>
      </c>
      <c r="L5" s="59" t="s">
        <v>14</v>
      </c>
      <c r="M5" s="59" t="s">
        <v>15</v>
      </c>
      <c r="P5" s="4"/>
      <c r="Q5" s="4"/>
      <c r="R5" s="4"/>
    </row>
    <row r="6" spans="1:18" s="5" customFormat="1" ht="13.5" customHeight="1" x14ac:dyDescent="0.25">
      <c r="A6" s="37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/>
      <c r="O6" s="4"/>
    </row>
    <row r="7" spans="1:18" x14ac:dyDescent="0.25">
      <c r="A7" s="38">
        <v>1</v>
      </c>
      <c r="B7" s="39" t="s">
        <v>17</v>
      </c>
      <c r="C7" s="40">
        <v>207</v>
      </c>
      <c r="D7" s="40">
        <v>896.8</v>
      </c>
      <c r="E7" s="6">
        <v>22651.8965740741</v>
      </c>
      <c r="F7" s="6">
        <v>144.85983333336199</v>
      </c>
      <c r="G7" s="7"/>
      <c r="H7" s="6">
        <v>344.33333333326999</v>
      </c>
      <c r="I7" s="6">
        <v>50.833333333330003</v>
      </c>
      <c r="J7" s="41">
        <f t="shared" ref="J7:J52" si="0">K7/D7</f>
        <v>213.11762125420842</v>
      </c>
      <c r="K7" s="11">
        <f t="shared" ref="K7:K52" si="1">L7+M7+E7</f>
        <v>191123.8827407741</v>
      </c>
      <c r="L7" s="11">
        <f t="shared" ref="L7:L52" si="2">F7*1163</f>
        <v>168471.98616669999</v>
      </c>
      <c r="M7" s="11">
        <f t="shared" ref="M7:M52" si="3">G7*9.5</f>
        <v>0</v>
      </c>
      <c r="N7" s="8"/>
      <c r="O7" s="9"/>
      <c r="P7" s="10"/>
    </row>
    <row r="8" spans="1:18" x14ac:dyDescent="0.25">
      <c r="A8" s="38">
        <v>2</v>
      </c>
      <c r="B8" s="39" t="s">
        <v>18</v>
      </c>
      <c r="C8" s="40">
        <v>119</v>
      </c>
      <c r="D8" s="40">
        <v>311</v>
      </c>
      <c r="E8" s="6">
        <v>2339.9355531650999</v>
      </c>
      <c r="F8" s="6">
        <v>27.858159722221998</v>
      </c>
      <c r="G8" s="6">
        <v>131.72343749999999</v>
      </c>
      <c r="H8" s="6">
        <v>92.305753975429994</v>
      </c>
      <c r="I8" s="7"/>
      <c r="J8" s="41">
        <f t="shared" si="0"/>
        <v>115.72459153170189</v>
      </c>
      <c r="K8" s="11">
        <f t="shared" si="1"/>
        <v>35990.347966359288</v>
      </c>
      <c r="L8" s="11">
        <f t="shared" si="2"/>
        <v>32399.039756944185</v>
      </c>
      <c r="M8" s="11">
        <f t="shared" si="3"/>
        <v>1251.3726562499999</v>
      </c>
      <c r="N8" s="8"/>
      <c r="O8" s="9"/>
      <c r="P8" s="10"/>
    </row>
    <row r="9" spans="1:18" x14ac:dyDescent="0.25">
      <c r="A9" s="38">
        <v>3</v>
      </c>
      <c r="B9" s="39" t="s">
        <v>19</v>
      </c>
      <c r="C9" s="40">
        <v>392</v>
      </c>
      <c r="D9" s="40">
        <v>1954.8</v>
      </c>
      <c r="E9" s="6">
        <v>13682.234754945201</v>
      </c>
      <c r="F9" s="6">
        <v>173.05876413569999</v>
      </c>
      <c r="G9" s="7"/>
      <c r="H9" s="6">
        <v>425.349445506</v>
      </c>
      <c r="I9" s="6">
        <v>204.47388179769999</v>
      </c>
      <c r="J9" s="41">
        <f t="shared" si="0"/>
        <v>109.95988205686734</v>
      </c>
      <c r="K9" s="11">
        <f t="shared" si="1"/>
        <v>214949.57744476429</v>
      </c>
      <c r="L9" s="11">
        <f t="shared" si="2"/>
        <v>201267.34268981908</v>
      </c>
      <c r="M9" s="11">
        <f t="shared" si="3"/>
        <v>0</v>
      </c>
      <c r="N9" s="8"/>
      <c r="O9" s="9"/>
      <c r="P9" s="10"/>
    </row>
    <row r="10" spans="1:18" x14ac:dyDescent="0.25">
      <c r="A10" s="38">
        <v>4</v>
      </c>
      <c r="B10" s="39" t="s">
        <v>20</v>
      </c>
      <c r="C10" s="40">
        <v>48</v>
      </c>
      <c r="D10" s="40">
        <v>529</v>
      </c>
      <c r="E10" s="6">
        <v>5019.4330694310001</v>
      </c>
      <c r="F10" s="11"/>
      <c r="G10" s="6">
        <v>5511.8783634112997</v>
      </c>
      <c r="H10" s="6">
        <v>182.39504930966399</v>
      </c>
      <c r="I10" s="7"/>
      <c r="J10" s="41">
        <f t="shared" si="0"/>
        <v>108.47311440801199</v>
      </c>
      <c r="K10" s="11">
        <f t="shared" si="1"/>
        <v>57382.277521838347</v>
      </c>
      <c r="L10" s="11">
        <f t="shared" si="2"/>
        <v>0</v>
      </c>
      <c r="M10" s="11">
        <f t="shared" si="3"/>
        <v>52362.844452407349</v>
      </c>
      <c r="N10" s="8"/>
      <c r="O10" s="9"/>
      <c r="P10" s="10"/>
    </row>
    <row r="11" spans="1:18" ht="25.5" x14ac:dyDescent="0.25">
      <c r="A11" s="38">
        <v>5</v>
      </c>
      <c r="B11" s="39" t="s">
        <v>21</v>
      </c>
      <c r="C11" s="40">
        <v>138</v>
      </c>
      <c r="D11" s="40">
        <v>868</v>
      </c>
      <c r="E11" s="6">
        <v>4607.1567899710999</v>
      </c>
      <c r="F11" s="6">
        <v>72.567679598500007</v>
      </c>
      <c r="G11" s="7"/>
      <c r="H11" s="6">
        <v>131.64319286226001</v>
      </c>
      <c r="I11" s="6">
        <v>329.434079625641</v>
      </c>
      <c r="J11" s="41">
        <f t="shared" si="0"/>
        <v>102.53844258413204</v>
      </c>
      <c r="K11" s="11">
        <f t="shared" si="1"/>
        <v>89003.368163026607</v>
      </c>
      <c r="L11" s="11">
        <f t="shared" si="2"/>
        <v>84396.211373055514</v>
      </c>
      <c r="M11" s="11">
        <f t="shared" si="3"/>
        <v>0</v>
      </c>
      <c r="N11" s="8"/>
      <c r="O11" s="9"/>
      <c r="P11" s="10"/>
    </row>
    <row r="12" spans="1:18" x14ac:dyDescent="0.25">
      <c r="A12" s="38">
        <v>6</v>
      </c>
      <c r="B12" s="39" t="s">
        <v>22</v>
      </c>
      <c r="C12" s="42">
        <v>219</v>
      </c>
      <c r="D12" s="40">
        <v>2020.8</v>
      </c>
      <c r="E12" s="6">
        <v>13748.335221032699</v>
      </c>
      <c r="F12" s="6">
        <v>139.49531250000001</v>
      </c>
      <c r="G12" s="7"/>
      <c r="H12" s="6">
        <v>471.65693014368998</v>
      </c>
      <c r="I12" s="7"/>
      <c r="J12" s="41">
        <f t="shared" si="0"/>
        <v>87.085007748680084</v>
      </c>
      <c r="K12" s="11">
        <f t="shared" si="1"/>
        <v>175981.38365853272</v>
      </c>
      <c r="L12" s="11">
        <f t="shared" si="2"/>
        <v>162233.04843750002</v>
      </c>
      <c r="M12" s="11">
        <f t="shared" si="3"/>
        <v>0</v>
      </c>
      <c r="N12" s="8"/>
      <c r="O12" s="9"/>
      <c r="P12" s="10"/>
    </row>
    <row r="13" spans="1:18" x14ac:dyDescent="0.25">
      <c r="A13" s="38">
        <v>7</v>
      </c>
      <c r="B13" s="39" t="s">
        <v>23</v>
      </c>
      <c r="C13" s="40">
        <v>212</v>
      </c>
      <c r="D13" s="40">
        <v>1413.6</v>
      </c>
      <c r="E13" s="6">
        <v>7206.4228189539999</v>
      </c>
      <c r="F13" s="7"/>
      <c r="G13" s="6">
        <v>11885.1630916504</v>
      </c>
      <c r="H13" s="6">
        <v>221.71033504697999</v>
      </c>
      <c r="I13" s="7"/>
      <c r="J13" s="41">
        <f t="shared" si="0"/>
        <v>84.971330071896432</v>
      </c>
      <c r="K13" s="11">
        <f t="shared" si="1"/>
        <v>120115.4721896328</v>
      </c>
      <c r="L13" s="11">
        <f t="shared" si="2"/>
        <v>0</v>
      </c>
      <c r="M13" s="11">
        <f t="shared" si="3"/>
        <v>112909.0493706788</v>
      </c>
      <c r="N13" s="8"/>
      <c r="O13" s="9"/>
      <c r="P13" s="10"/>
    </row>
    <row r="14" spans="1:18" x14ac:dyDescent="0.25">
      <c r="A14" s="38">
        <v>8</v>
      </c>
      <c r="B14" s="39" t="s">
        <v>24</v>
      </c>
      <c r="C14" s="42">
        <v>222</v>
      </c>
      <c r="D14" s="40">
        <v>1803.7</v>
      </c>
      <c r="E14" s="6">
        <v>5593.0808239083999</v>
      </c>
      <c r="F14" s="6">
        <v>126.47194719472</v>
      </c>
      <c r="G14" s="7"/>
      <c r="H14" s="6">
        <v>174.33977187284</v>
      </c>
      <c r="I14" s="6">
        <v>77.48214821482</v>
      </c>
      <c r="J14" s="41">
        <f t="shared" si="0"/>
        <v>84.648198376319655</v>
      </c>
      <c r="K14" s="11">
        <f t="shared" si="1"/>
        <v>152679.95541136776</v>
      </c>
      <c r="L14" s="11">
        <f t="shared" si="2"/>
        <v>147086.87458745937</v>
      </c>
      <c r="M14" s="11">
        <f t="shared" si="3"/>
        <v>0</v>
      </c>
      <c r="N14" s="8"/>
      <c r="O14" s="9"/>
      <c r="P14" s="10"/>
    </row>
    <row r="15" spans="1:18" x14ac:dyDescent="0.25">
      <c r="A15" s="38">
        <v>9</v>
      </c>
      <c r="B15" s="39" t="s">
        <v>25</v>
      </c>
      <c r="C15" s="40">
        <v>204</v>
      </c>
      <c r="D15" s="40">
        <v>1049.1199999999999</v>
      </c>
      <c r="E15" s="6">
        <v>9057.4392523364495</v>
      </c>
      <c r="F15" s="6">
        <v>67.9558974766354</v>
      </c>
      <c r="G15" s="7"/>
      <c r="H15" s="6">
        <v>238.14953271030001</v>
      </c>
      <c r="I15" s="7"/>
      <c r="J15" s="41">
        <f t="shared" si="0"/>
        <v>83.965750359981158</v>
      </c>
      <c r="K15" s="11">
        <f t="shared" si="1"/>
        <v>88090.148017663421</v>
      </c>
      <c r="L15" s="11">
        <f t="shared" si="2"/>
        <v>79032.70876532697</v>
      </c>
      <c r="M15" s="11">
        <f t="shared" si="3"/>
        <v>0</v>
      </c>
      <c r="N15" s="8"/>
      <c r="O15" s="9"/>
      <c r="P15" s="10"/>
    </row>
    <row r="16" spans="1:18" x14ac:dyDescent="0.25">
      <c r="A16" s="38">
        <v>10</v>
      </c>
      <c r="B16" s="39" t="s">
        <v>26</v>
      </c>
      <c r="C16" s="40">
        <v>156</v>
      </c>
      <c r="D16" s="40">
        <v>570</v>
      </c>
      <c r="E16" s="6">
        <v>6099.8444620564997</v>
      </c>
      <c r="F16" s="12"/>
      <c r="G16" s="6">
        <v>4382.5965126417004</v>
      </c>
      <c r="H16" s="6">
        <v>76.865387968609994</v>
      </c>
      <c r="I16" s="7"/>
      <c r="J16" s="41">
        <f t="shared" si="0"/>
        <v>83.744756723074829</v>
      </c>
      <c r="K16" s="11">
        <f t="shared" si="1"/>
        <v>47734.511332152651</v>
      </c>
      <c r="L16" s="11">
        <f t="shared" si="2"/>
        <v>0</v>
      </c>
      <c r="M16" s="11">
        <f t="shared" si="3"/>
        <v>41634.666870096153</v>
      </c>
      <c r="N16" s="8"/>
      <c r="O16" s="9"/>
      <c r="P16" s="10"/>
    </row>
    <row r="17" spans="1:16" x14ac:dyDescent="0.25">
      <c r="A17" s="38">
        <v>11</v>
      </c>
      <c r="B17" s="39" t="s">
        <v>27</v>
      </c>
      <c r="C17" s="40">
        <v>43</v>
      </c>
      <c r="D17" s="40">
        <v>385</v>
      </c>
      <c r="E17" s="6">
        <v>4185.4632611072002</v>
      </c>
      <c r="F17" s="11"/>
      <c r="G17" s="6">
        <v>2899.6298387096999</v>
      </c>
      <c r="H17" s="6">
        <v>82.883762582130004</v>
      </c>
      <c r="I17" s="7"/>
      <c r="J17" s="41">
        <f t="shared" si="0"/>
        <v>82.420640854154158</v>
      </c>
      <c r="K17" s="11">
        <f t="shared" si="1"/>
        <v>31731.946728849351</v>
      </c>
      <c r="L17" s="11">
        <f t="shared" si="2"/>
        <v>0</v>
      </c>
      <c r="M17" s="11">
        <f t="shared" si="3"/>
        <v>27546.48346774215</v>
      </c>
      <c r="N17" s="8"/>
      <c r="O17" s="9"/>
      <c r="P17" s="10"/>
    </row>
    <row r="18" spans="1:16" x14ac:dyDescent="0.25">
      <c r="A18" s="38">
        <v>12</v>
      </c>
      <c r="B18" s="39" t="s">
        <v>28</v>
      </c>
      <c r="C18" s="40">
        <v>322</v>
      </c>
      <c r="D18" s="40">
        <v>2437.4</v>
      </c>
      <c r="E18" s="6">
        <v>10281.482420951899</v>
      </c>
      <c r="F18" s="6">
        <v>157.91431037459</v>
      </c>
      <c r="G18" s="7"/>
      <c r="H18" s="6">
        <v>573.13375319950001</v>
      </c>
      <c r="I18" s="6">
        <v>112.83928879682</v>
      </c>
      <c r="J18" s="41">
        <f t="shared" si="0"/>
        <v>79.566679817264315</v>
      </c>
      <c r="K18" s="11">
        <f t="shared" si="1"/>
        <v>193935.82538660005</v>
      </c>
      <c r="L18" s="11">
        <f t="shared" si="2"/>
        <v>183654.34296564816</v>
      </c>
      <c r="M18" s="11">
        <f t="shared" si="3"/>
        <v>0</v>
      </c>
      <c r="N18" s="8"/>
      <c r="O18" s="9"/>
      <c r="P18" s="10"/>
    </row>
    <row r="19" spans="1:16" x14ac:dyDescent="0.25">
      <c r="A19" s="38">
        <v>13</v>
      </c>
      <c r="B19" s="39" t="s">
        <v>29</v>
      </c>
      <c r="C19" s="40">
        <v>308</v>
      </c>
      <c r="D19" s="40">
        <v>1799.2</v>
      </c>
      <c r="E19" s="6">
        <v>10612.958968606001</v>
      </c>
      <c r="F19" s="6">
        <v>113.13782560663</v>
      </c>
      <c r="G19" s="7"/>
      <c r="H19" s="6">
        <v>290.88993585874999</v>
      </c>
      <c r="I19" s="6">
        <v>122.90125041410001</v>
      </c>
      <c r="J19" s="41">
        <f t="shared" si="0"/>
        <v>79.030819335880764</v>
      </c>
      <c r="K19" s="11">
        <f t="shared" si="1"/>
        <v>142192.25014911668</v>
      </c>
      <c r="L19" s="11">
        <f t="shared" si="2"/>
        <v>131579.29118051069</v>
      </c>
      <c r="M19" s="11">
        <f t="shared" si="3"/>
        <v>0</v>
      </c>
      <c r="N19" s="8"/>
      <c r="O19" s="9"/>
      <c r="P19" s="10"/>
    </row>
    <row r="20" spans="1:16" x14ac:dyDescent="0.25">
      <c r="A20" s="38">
        <v>14</v>
      </c>
      <c r="B20" s="39" t="s">
        <v>30</v>
      </c>
      <c r="C20" s="40">
        <v>347</v>
      </c>
      <c r="D20" s="40">
        <v>1735</v>
      </c>
      <c r="E20" s="6">
        <v>10077.163744276901</v>
      </c>
      <c r="F20" s="6">
        <v>106.16119467185</v>
      </c>
      <c r="G20" s="7"/>
      <c r="H20" s="6">
        <v>393.95545049520001</v>
      </c>
      <c r="I20" s="6">
        <v>125.5748716526</v>
      </c>
      <c r="J20" s="41">
        <f t="shared" si="0"/>
        <v>76.969817376160492</v>
      </c>
      <c r="K20" s="11">
        <f t="shared" si="1"/>
        <v>133542.63314763847</v>
      </c>
      <c r="L20" s="11">
        <f t="shared" si="2"/>
        <v>123465.46940336155</v>
      </c>
      <c r="M20" s="11">
        <f t="shared" si="3"/>
        <v>0</v>
      </c>
      <c r="N20" s="8"/>
      <c r="O20" s="9"/>
      <c r="P20" s="10"/>
    </row>
    <row r="21" spans="1:16" x14ac:dyDescent="0.25">
      <c r="A21" s="38">
        <v>15</v>
      </c>
      <c r="B21" s="39" t="s">
        <v>31</v>
      </c>
      <c r="C21" s="40">
        <v>220</v>
      </c>
      <c r="D21" s="40">
        <v>1330</v>
      </c>
      <c r="E21" s="6">
        <v>7404.0970703979001</v>
      </c>
      <c r="F21" s="6">
        <v>78.551047555699995</v>
      </c>
      <c r="G21" s="7"/>
      <c r="H21" s="6">
        <v>290.89464532879998</v>
      </c>
      <c r="I21" s="7"/>
      <c r="J21" s="41">
        <f t="shared" si="0"/>
        <v>74.254861186223295</v>
      </c>
      <c r="K21" s="11">
        <f t="shared" si="1"/>
        <v>98758.965377676985</v>
      </c>
      <c r="L21" s="11">
        <f t="shared" si="2"/>
        <v>91354.868307279088</v>
      </c>
      <c r="M21" s="11">
        <f t="shared" si="3"/>
        <v>0</v>
      </c>
      <c r="N21" s="8"/>
      <c r="O21" s="9"/>
      <c r="P21" s="10"/>
    </row>
    <row r="22" spans="1:16" x14ac:dyDescent="0.25">
      <c r="A22" s="38">
        <v>16</v>
      </c>
      <c r="B22" s="39" t="s">
        <v>32</v>
      </c>
      <c r="C22" s="40">
        <v>156</v>
      </c>
      <c r="D22" s="40">
        <v>951.3</v>
      </c>
      <c r="E22" s="6">
        <v>4016.3788320292301</v>
      </c>
      <c r="F22" s="6">
        <v>55.0317584033603</v>
      </c>
      <c r="G22" s="7"/>
      <c r="H22" s="6">
        <v>191.53055490516999</v>
      </c>
      <c r="I22" s="7"/>
      <c r="J22" s="41">
        <f t="shared" si="0"/>
        <v>71.500382482011219</v>
      </c>
      <c r="K22" s="11">
        <f t="shared" si="1"/>
        <v>68018.313855137269</v>
      </c>
      <c r="L22" s="11">
        <f t="shared" si="2"/>
        <v>64001.935023108032</v>
      </c>
      <c r="M22" s="11">
        <f t="shared" si="3"/>
        <v>0</v>
      </c>
      <c r="N22" s="8"/>
      <c r="O22" s="9"/>
      <c r="P22" s="10"/>
    </row>
    <row r="23" spans="1:16" x14ac:dyDescent="0.25">
      <c r="A23" s="38">
        <v>17</v>
      </c>
      <c r="B23" s="39" t="s">
        <v>33</v>
      </c>
      <c r="C23" s="40">
        <v>307</v>
      </c>
      <c r="D23" s="40">
        <v>2129.6999999999998</v>
      </c>
      <c r="E23" s="6">
        <v>13276.535385524799</v>
      </c>
      <c r="F23" s="6">
        <v>116.025963718821</v>
      </c>
      <c r="G23" s="7"/>
      <c r="H23" s="6">
        <v>568.80816622810005</v>
      </c>
      <c r="I23" s="6">
        <v>114.634717738395</v>
      </c>
      <c r="J23" s="41">
        <f t="shared" si="0"/>
        <v>69.594182838199572</v>
      </c>
      <c r="K23" s="11">
        <f t="shared" si="1"/>
        <v>148214.73119051362</v>
      </c>
      <c r="L23" s="11">
        <f t="shared" si="2"/>
        <v>134938.19580498882</v>
      </c>
      <c r="M23" s="11">
        <f t="shared" si="3"/>
        <v>0</v>
      </c>
      <c r="N23" s="8"/>
      <c r="O23" s="9"/>
      <c r="P23" s="10"/>
    </row>
    <row r="24" spans="1:16" x14ac:dyDescent="0.25">
      <c r="A24" s="38">
        <v>18</v>
      </c>
      <c r="B24" s="39" t="s">
        <v>34</v>
      </c>
      <c r="C24" s="40">
        <v>54</v>
      </c>
      <c r="D24" s="40">
        <v>1066</v>
      </c>
      <c r="E24" s="6">
        <v>16205.190569288799</v>
      </c>
      <c r="F24" s="6">
        <v>48.247999999999998</v>
      </c>
      <c r="G24" s="7"/>
      <c r="H24" s="11"/>
      <c r="I24" s="11"/>
      <c r="J24" s="41">
        <f t="shared" si="0"/>
        <v>67.840163761058903</v>
      </c>
      <c r="K24" s="11">
        <f t="shared" si="1"/>
        <v>72317.614569288795</v>
      </c>
      <c r="L24" s="11">
        <f t="shared" si="2"/>
        <v>56112.423999999999</v>
      </c>
      <c r="M24" s="11">
        <f t="shared" si="3"/>
        <v>0</v>
      </c>
      <c r="N24" s="8"/>
      <c r="O24" s="9"/>
      <c r="P24" s="10"/>
    </row>
    <row r="25" spans="1:16" x14ac:dyDescent="0.25">
      <c r="A25" s="38">
        <v>19</v>
      </c>
      <c r="B25" s="39" t="s">
        <v>35</v>
      </c>
      <c r="C25" s="40">
        <v>306</v>
      </c>
      <c r="D25" s="40">
        <v>2129.6999999999998</v>
      </c>
      <c r="E25" s="6">
        <v>6570.3531187121998</v>
      </c>
      <c r="F25" s="6">
        <v>117.38625</v>
      </c>
      <c r="G25" s="7"/>
      <c r="H25" s="6">
        <v>316.70812374249999</v>
      </c>
      <c r="I25" s="6">
        <v>189.981547619</v>
      </c>
      <c r="J25" s="41">
        <f t="shared" si="0"/>
        <v>67.188130660990851</v>
      </c>
      <c r="K25" s="11">
        <f t="shared" si="1"/>
        <v>143090.56186871219</v>
      </c>
      <c r="L25" s="11">
        <f t="shared" si="2"/>
        <v>136520.20874999999</v>
      </c>
      <c r="M25" s="11">
        <f t="shared" si="3"/>
        <v>0</v>
      </c>
      <c r="N25" s="8"/>
      <c r="O25" s="9"/>
      <c r="P25" s="10"/>
    </row>
    <row r="26" spans="1:16" x14ac:dyDescent="0.25">
      <c r="A26" s="38">
        <v>20</v>
      </c>
      <c r="B26" s="39" t="s">
        <v>36</v>
      </c>
      <c r="C26" s="40">
        <v>209</v>
      </c>
      <c r="D26" s="40">
        <v>1515</v>
      </c>
      <c r="E26" s="6">
        <v>12656.709872535401</v>
      </c>
      <c r="F26" s="6">
        <v>76.52497189556</v>
      </c>
      <c r="G26" s="7"/>
      <c r="H26" s="6">
        <v>353.03880597509999</v>
      </c>
      <c r="I26" s="7"/>
      <c r="J26" s="41">
        <f t="shared" si="0"/>
        <v>67.099176361103432</v>
      </c>
      <c r="K26" s="11">
        <f t="shared" si="1"/>
        <v>101655.25218707169</v>
      </c>
      <c r="L26" s="11">
        <f t="shared" si="2"/>
        <v>88998.542314536287</v>
      </c>
      <c r="M26" s="11">
        <f t="shared" si="3"/>
        <v>0</v>
      </c>
      <c r="N26" s="8"/>
      <c r="O26" s="9"/>
      <c r="P26" s="10"/>
    </row>
    <row r="27" spans="1:16" x14ac:dyDescent="0.25">
      <c r="A27" s="38">
        <v>21</v>
      </c>
      <c r="B27" s="39" t="s">
        <v>37</v>
      </c>
      <c r="C27" s="40">
        <v>453</v>
      </c>
      <c r="D27" s="40">
        <v>2417</v>
      </c>
      <c r="E27" s="6">
        <v>12301.452316326</v>
      </c>
      <c r="F27" s="6">
        <v>127.626956796019</v>
      </c>
      <c r="G27" s="7"/>
      <c r="H27" s="6">
        <v>563.55276381910005</v>
      </c>
      <c r="I27" s="6">
        <v>379.55276381909999</v>
      </c>
      <c r="J27" s="41">
        <f t="shared" si="0"/>
        <v>66.500456379849453</v>
      </c>
      <c r="K27" s="11">
        <f t="shared" si="1"/>
        <v>160731.60307009611</v>
      </c>
      <c r="L27" s="11">
        <f t="shared" si="2"/>
        <v>148430.15075377011</v>
      </c>
      <c r="M27" s="11">
        <f t="shared" si="3"/>
        <v>0</v>
      </c>
      <c r="N27" s="8"/>
      <c r="O27" s="9"/>
      <c r="P27" s="10"/>
    </row>
    <row r="28" spans="1:16" x14ac:dyDescent="0.25">
      <c r="A28" s="38">
        <v>22</v>
      </c>
      <c r="B28" s="39" t="s">
        <v>38</v>
      </c>
      <c r="C28" s="40">
        <v>124</v>
      </c>
      <c r="D28" s="40">
        <v>1098.2</v>
      </c>
      <c r="E28" s="6">
        <v>4062.0558791274002</v>
      </c>
      <c r="F28" s="6">
        <v>58.146157503040001</v>
      </c>
      <c r="G28" s="7"/>
      <c r="H28" s="6">
        <v>174.13384100680901</v>
      </c>
      <c r="I28" s="6">
        <v>54.834882840763399</v>
      </c>
      <c r="J28" s="41">
        <f t="shared" si="0"/>
        <v>65.275939769771369</v>
      </c>
      <c r="K28" s="11">
        <f t="shared" si="1"/>
        <v>71686.037055162917</v>
      </c>
      <c r="L28" s="11">
        <f t="shared" si="2"/>
        <v>67623.981176035522</v>
      </c>
      <c r="M28" s="11">
        <f t="shared" si="3"/>
        <v>0</v>
      </c>
      <c r="N28" s="8"/>
      <c r="O28" s="9"/>
      <c r="P28" s="10"/>
    </row>
    <row r="29" spans="1:16" x14ac:dyDescent="0.25">
      <c r="A29" s="38">
        <v>23</v>
      </c>
      <c r="B29" s="39" t="s">
        <v>39</v>
      </c>
      <c r="C29" s="40">
        <v>360</v>
      </c>
      <c r="D29" s="40">
        <v>2128.9</v>
      </c>
      <c r="E29" s="6">
        <v>13077.0362254882</v>
      </c>
      <c r="F29" s="6">
        <v>106.828427310395</v>
      </c>
      <c r="G29" s="13"/>
      <c r="H29" s="6">
        <v>378.06579686970002</v>
      </c>
      <c r="I29" s="6">
        <v>57.840695307600001</v>
      </c>
      <c r="J29" s="41">
        <f t="shared" si="0"/>
        <v>64.502088960250646</v>
      </c>
      <c r="K29" s="11">
        <f t="shared" si="1"/>
        <v>137318.49718747759</v>
      </c>
      <c r="L29" s="11">
        <f t="shared" si="2"/>
        <v>124241.46096198939</v>
      </c>
      <c r="M29" s="11">
        <f t="shared" si="3"/>
        <v>0</v>
      </c>
      <c r="N29" s="8"/>
      <c r="O29" s="9"/>
      <c r="P29" s="10"/>
    </row>
    <row r="30" spans="1:16" x14ac:dyDescent="0.25">
      <c r="A30" s="38">
        <v>24</v>
      </c>
      <c r="B30" s="39" t="s">
        <v>40</v>
      </c>
      <c r="C30" s="40">
        <v>382</v>
      </c>
      <c r="D30" s="40">
        <v>2436</v>
      </c>
      <c r="E30" s="6">
        <v>12372.447916667001</v>
      </c>
      <c r="F30" s="6">
        <v>122.6875</v>
      </c>
      <c r="G30" s="7"/>
      <c r="H30" s="6">
        <v>538.81763168789996</v>
      </c>
      <c r="I30" s="6">
        <v>147.5154513889</v>
      </c>
      <c r="J30" s="41">
        <f t="shared" si="0"/>
        <v>63.65271363574179</v>
      </c>
      <c r="K30" s="11">
        <f t="shared" si="1"/>
        <v>155058.01041666701</v>
      </c>
      <c r="L30" s="11">
        <f t="shared" si="2"/>
        <v>142685.5625</v>
      </c>
      <c r="M30" s="11">
        <f t="shared" si="3"/>
        <v>0</v>
      </c>
      <c r="N30" s="8"/>
      <c r="O30" s="9"/>
      <c r="P30" s="10"/>
    </row>
    <row r="31" spans="1:16" x14ac:dyDescent="0.25">
      <c r="A31" s="38">
        <v>25</v>
      </c>
      <c r="B31" s="39" t="s">
        <v>41</v>
      </c>
      <c r="C31" s="40">
        <v>359</v>
      </c>
      <c r="D31" s="40">
        <v>2319</v>
      </c>
      <c r="E31" s="6">
        <v>12577.256685399499</v>
      </c>
      <c r="F31" s="6">
        <v>115.51623342708901</v>
      </c>
      <c r="G31" s="7"/>
      <c r="H31" s="6">
        <v>474.24280403383</v>
      </c>
      <c r="I31" s="6">
        <v>200.56202100479999</v>
      </c>
      <c r="J31" s="41">
        <f t="shared" si="0"/>
        <v>63.356031117336791</v>
      </c>
      <c r="K31" s="11">
        <f t="shared" si="1"/>
        <v>146922.63616110402</v>
      </c>
      <c r="L31" s="11">
        <f t="shared" si="2"/>
        <v>134345.37947570451</v>
      </c>
      <c r="M31" s="11">
        <f t="shared" si="3"/>
        <v>0</v>
      </c>
      <c r="N31" s="8"/>
      <c r="O31" s="9"/>
      <c r="P31" s="10"/>
    </row>
    <row r="32" spans="1:16" x14ac:dyDescent="0.25">
      <c r="A32" s="38">
        <v>26</v>
      </c>
      <c r="B32" s="39" t="s">
        <v>42</v>
      </c>
      <c r="C32" s="40">
        <v>185</v>
      </c>
      <c r="D32" s="40">
        <v>1099.3</v>
      </c>
      <c r="E32" s="6">
        <v>6570.5470469170004</v>
      </c>
      <c r="F32" s="6">
        <v>53.104506311599998</v>
      </c>
      <c r="G32" s="7"/>
      <c r="H32" s="6">
        <v>198.70880166004</v>
      </c>
      <c r="I32" s="7"/>
      <c r="J32" s="41">
        <f t="shared" si="0"/>
        <v>62.158726359781504</v>
      </c>
      <c r="K32" s="11">
        <f t="shared" si="1"/>
        <v>68331.087887307804</v>
      </c>
      <c r="L32" s="11">
        <f t="shared" si="2"/>
        <v>61760.5408403908</v>
      </c>
      <c r="M32" s="11">
        <f t="shared" si="3"/>
        <v>0</v>
      </c>
      <c r="N32" s="8"/>
      <c r="O32" s="9"/>
      <c r="P32" s="10"/>
    </row>
    <row r="33" spans="1:19" x14ac:dyDescent="0.25">
      <c r="A33" s="38">
        <v>27</v>
      </c>
      <c r="B33" s="39" t="s">
        <v>43</v>
      </c>
      <c r="C33" s="40">
        <v>228</v>
      </c>
      <c r="D33" s="40">
        <v>1515</v>
      </c>
      <c r="E33" s="6">
        <v>7012.6572916666701</v>
      </c>
      <c r="F33" s="6">
        <v>72.619618055559997</v>
      </c>
      <c r="G33" s="7"/>
      <c r="H33" s="6">
        <v>169</v>
      </c>
      <c r="I33" s="7"/>
      <c r="J33" s="41">
        <f t="shared" si="0"/>
        <v>60.375757815368281</v>
      </c>
      <c r="K33" s="11">
        <f t="shared" si="1"/>
        <v>91469.27309028295</v>
      </c>
      <c r="L33" s="11">
        <f t="shared" si="2"/>
        <v>84456.615798616273</v>
      </c>
      <c r="M33" s="11">
        <f t="shared" si="3"/>
        <v>0</v>
      </c>
      <c r="N33" s="8"/>
      <c r="O33" s="9"/>
      <c r="P33" s="10"/>
      <c r="S33" s="10"/>
    </row>
    <row r="34" spans="1:19" x14ac:dyDescent="0.25">
      <c r="A34" s="38">
        <v>28</v>
      </c>
      <c r="B34" s="39" t="s">
        <v>44</v>
      </c>
      <c r="C34" s="40">
        <v>416</v>
      </c>
      <c r="D34" s="40">
        <v>2417</v>
      </c>
      <c r="E34" s="6">
        <v>8318.1721592533995</v>
      </c>
      <c r="F34" s="6">
        <v>117.977504972224</v>
      </c>
      <c r="G34" s="7"/>
      <c r="H34" s="6">
        <v>517.05966959370005</v>
      </c>
      <c r="I34" s="6">
        <v>433.73691790687002</v>
      </c>
      <c r="J34" s="41">
        <f t="shared" si="0"/>
        <v>60.209354754633793</v>
      </c>
      <c r="K34" s="11">
        <f t="shared" si="1"/>
        <v>145526.01044194988</v>
      </c>
      <c r="L34" s="11">
        <f t="shared" si="2"/>
        <v>137207.8382826965</v>
      </c>
      <c r="M34" s="11">
        <f t="shared" si="3"/>
        <v>0</v>
      </c>
      <c r="N34" s="8"/>
      <c r="O34" s="9"/>
      <c r="P34" s="10"/>
    </row>
    <row r="35" spans="1:19" x14ac:dyDescent="0.25">
      <c r="A35" s="38">
        <v>29</v>
      </c>
      <c r="B35" s="39" t="s">
        <v>45</v>
      </c>
      <c r="C35" s="40">
        <v>330</v>
      </c>
      <c r="D35" s="40">
        <v>2437</v>
      </c>
      <c r="E35" s="6">
        <v>20454.987410698701</v>
      </c>
      <c r="F35" s="6">
        <v>107.937172503932</v>
      </c>
      <c r="G35" s="7"/>
      <c r="H35" s="6">
        <v>613.98943631294696</v>
      </c>
      <c r="I35" s="6">
        <v>136</v>
      </c>
      <c r="J35" s="41">
        <f t="shared" si="0"/>
        <v>59.903947079512363</v>
      </c>
      <c r="K35" s="11">
        <f t="shared" si="1"/>
        <v>145985.91903277164</v>
      </c>
      <c r="L35" s="11">
        <f t="shared" si="2"/>
        <v>125530.93162207292</v>
      </c>
      <c r="M35" s="11">
        <f t="shared" si="3"/>
        <v>0</v>
      </c>
      <c r="N35" s="8"/>
      <c r="O35" s="9"/>
      <c r="P35" s="10"/>
    </row>
    <row r="36" spans="1:19" x14ac:dyDescent="0.25">
      <c r="A36" s="38">
        <v>30</v>
      </c>
      <c r="B36" s="39" t="s">
        <v>46</v>
      </c>
      <c r="C36" s="40">
        <v>337</v>
      </c>
      <c r="D36" s="40">
        <v>1799.2</v>
      </c>
      <c r="E36" s="6">
        <v>8102.6913988680999</v>
      </c>
      <c r="F36" s="6">
        <v>82.521808820819999</v>
      </c>
      <c r="G36" s="7"/>
      <c r="H36" s="6">
        <v>284.48424976386002</v>
      </c>
      <c r="I36" s="6">
        <v>96.894999077319994</v>
      </c>
      <c r="J36" s="41">
        <f t="shared" si="0"/>
        <v>57.845461903891596</v>
      </c>
      <c r="K36" s="11">
        <f t="shared" si="1"/>
        <v>104075.55505748176</v>
      </c>
      <c r="L36" s="11">
        <f t="shared" si="2"/>
        <v>95972.863658613656</v>
      </c>
      <c r="M36" s="11">
        <f t="shared" si="3"/>
        <v>0</v>
      </c>
      <c r="N36" s="8"/>
      <c r="O36" s="9"/>
      <c r="P36" s="10"/>
    </row>
    <row r="37" spans="1:19" ht="25.5" x14ac:dyDescent="0.25">
      <c r="A37" s="38">
        <v>31</v>
      </c>
      <c r="B37" s="39" t="s">
        <v>47</v>
      </c>
      <c r="C37" s="42">
        <v>124</v>
      </c>
      <c r="D37" s="40">
        <v>628</v>
      </c>
      <c r="E37" s="6">
        <v>5755.4733987170002</v>
      </c>
      <c r="F37" s="6">
        <v>26.2647002017485</v>
      </c>
      <c r="G37" s="7"/>
      <c r="H37" s="6">
        <v>124.26006642861999</v>
      </c>
      <c r="I37" s="7"/>
      <c r="J37" s="41">
        <f t="shared" si="0"/>
        <v>57.804649256927561</v>
      </c>
      <c r="K37" s="11">
        <f t="shared" si="1"/>
        <v>36301.319733350509</v>
      </c>
      <c r="L37" s="11">
        <f t="shared" si="2"/>
        <v>30545.846334633505</v>
      </c>
      <c r="M37" s="11">
        <f t="shared" si="3"/>
        <v>0</v>
      </c>
      <c r="N37" s="8"/>
      <c r="O37" s="9"/>
      <c r="P37" s="10"/>
    </row>
    <row r="38" spans="1:19" x14ac:dyDescent="0.25">
      <c r="A38" s="38">
        <v>32</v>
      </c>
      <c r="B38" s="39" t="s">
        <v>48</v>
      </c>
      <c r="C38" s="40">
        <v>315</v>
      </c>
      <c r="D38" s="40">
        <v>2129.6999999999998</v>
      </c>
      <c r="E38" s="6">
        <v>6534.0914210545998</v>
      </c>
      <c r="F38" s="6">
        <v>98.134721532460006</v>
      </c>
      <c r="G38" s="7"/>
      <c r="H38" s="6">
        <v>174.87176303653999</v>
      </c>
      <c r="I38" s="6">
        <v>96</v>
      </c>
      <c r="J38" s="41">
        <f t="shared" si="0"/>
        <v>56.658107979201581</v>
      </c>
      <c r="K38" s="11">
        <f t="shared" si="1"/>
        <v>120664.7725633056</v>
      </c>
      <c r="L38" s="11">
        <f t="shared" si="2"/>
        <v>114130.68114225099</v>
      </c>
      <c r="M38" s="11">
        <f t="shared" si="3"/>
        <v>0</v>
      </c>
      <c r="N38" s="8"/>
      <c r="O38" s="9"/>
      <c r="P38" s="10"/>
      <c r="S38" s="14"/>
    </row>
    <row r="39" spans="1:19" x14ac:dyDescent="0.25">
      <c r="A39" s="38">
        <v>33</v>
      </c>
      <c r="B39" s="39" t="s">
        <v>49</v>
      </c>
      <c r="C39" s="40">
        <v>321</v>
      </c>
      <c r="D39" s="40">
        <v>2103.9</v>
      </c>
      <c r="E39" s="6">
        <v>6656.7476529864998</v>
      </c>
      <c r="F39" s="6">
        <v>96.539215686274005</v>
      </c>
      <c r="G39" s="13"/>
      <c r="H39" s="6">
        <v>273.88146167560001</v>
      </c>
      <c r="I39" s="6">
        <v>80</v>
      </c>
      <c r="J39" s="41">
        <f t="shared" si="0"/>
        <v>56.529234039699205</v>
      </c>
      <c r="K39" s="11">
        <f t="shared" si="1"/>
        <v>118931.85549612316</v>
      </c>
      <c r="L39" s="11">
        <f t="shared" si="2"/>
        <v>112275.10784313666</v>
      </c>
      <c r="M39" s="11">
        <f t="shared" si="3"/>
        <v>0</v>
      </c>
      <c r="N39" s="8"/>
      <c r="O39" s="9"/>
      <c r="P39" s="10"/>
    </row>
    <row r="40" spans="1:19" x14ac:dyDescent="0.25">
      <c r="A40" s="38">
        <v>34</v>
      </c>
      <c r="B40" s="39" t="s">
        <v>50</v>
      </c>
      <c r="C40" s="40">
        <v>386</v>
      </c>
      <c r="D40" s="40">
        <v>2129.6999999999998</v>
      </c>
      <c r="E40" s="6">
        <v>15974.379443440699</v>
      </c>
      <c r="F40" s="6">
        <v>88.885128333330002</v>
      </c>
      <c r="G40" s="7"/>
      <c r="H40" s="6">
        <v>587.18352738869999</v>
      </c>
      <c r="I40" s="6">
        <v>210.82611111111001</v>
      </c>
      <c r="J40" s="41">
        <f t="shared" si="0"/>
        <v>56.039716248816035</v>
      </c>
      <c r="K40" s="11">
        <f t="shared" si="1"/>
        <v>119347.7836951035</v>
      </c>
      <c r="L40" s="11">
        <f t="shared" si="2"/>
        <v>103373.4042516628</v>
      </c>
      <c r="M40" s="11">
        <f t="shared" si="3"/>
        <v>0</v>
      </c>
      <c r="N40" s="8"/>
      <c r="O40" s="9"/>
      <c r="P40" s="10"/>
      <c r="S40" s="14"/>
    </row>
    <row r="41" spans="1:19" x14ac:dyDescent="0.25">
      <c r="A41" s="38">
        <v>35</v>
      </c>
      <c r="B41" s="39" t="s">
        <v>51</v>
      </c>
      <c r="C41" s="40">
        <v>364</v>
      </c>
      <c r="D41" s="40">
        <v>2103.1999999999998</v>
      </c>
      <c r="E41" s="6">
        <v>9624.4102111320008</v>
      </c>
      <c r="F41" s="6">
        <v>92.3418320610687</v>
      </c>
      <c r="G41" s="7"/>
      <c r="H41" s="6">
        <v>482.52214446431702</v>
      </c>
      <c r="I41" s="6">
        <v>166.49937866146001</v>
      </c>
      <c r="J41" s="41">
        <f t="shared" si="0"/>
        <v>55.638056722211346</v>
      </c>
      <c r="K41" s="11">
        <f t="shared" si="1"/>
        <v>117017.9608981549</v>
      </c>
      <c r="L41" s="11">
        <f t="shared" si="2"/>
        <v>107393.5506870229</v>
      </c>
      <c r="M41" s="11">
        <f t="shared" si="3"/>
        <v>0</v>
      </c>
      <c r="N41" s="8"/>
      <c r="O41" s="9"/>
      <c r="P41" s="10"/>
    </row>
    <row r="42" spans="1:19" x14ac:dyDescent="0.25">
      <c r="A42" s="38">
        <v>36</v>
      </c>
      <c r="B42" s="39" t="s">
        <v>52</v>
      </c>
      <c r="C42" s="40">
        <v>450</v>
      </c>
      <c r="D42" s="40">
        <v>2462.1799999999998</v>
      </c>
      <c r="E42" s="6">
        <v>24853.6850995512</v>
      </c>
      <c r="F42" s="6">
        <v>93.982661934339006</v>
      </c>
      <c r="G42" s="7"/>
      <c r="H42" s="6">
        <v>661.58902094486996</v>
      </c>
      <c r="I42" s="6">
        <v>251.42953017510001</v>
      </c>
      <c r="J42" s="41">
        <f t="shared" si="0"/>
        <v>54.486479838674462</v>
      </c>
      <c r="K42" s="11">
        <f t="shared" si="1"/>
        <v>134155.52092918748</v>
      </c>
      <c r="L42" s="11">
        <f t="shared" si="2"/>
        <v>109301.83582963627</v>
      </c>
      <c r="M42" s="11">
        <f t="shared" si="3"/>
        <v>0</v>
      </c>
      <c r="N42" s="8"/>
      <c r="O42" s="9"/>
      <c r="P42" s="10"/>
    </row>
    <row r="43" spans="1:19" x14ac:dyDescent="0.25">
      <c r="A43" s="38">
        <v>37</v>
      </c>
      <c r="B43" s="39" t="s">
        <v>53</v>
      </c>
      <c r="C43" s="40">
        <v>213</v>
      </c>
      <c r="D43" s="40">
        <v>2044.3</v>
      </c>
      <c r="E43" s="6">
        <v>15604.7984899648</v>
      </c>
      <c r="F43" s="6">
        <v>80.257651991614395</v>
      </c>
      <c r="G43" s="7"/>
      <c r="H43" s="6">
        <v>377.2067012091</v>
      </c>
      <c r="I43" s="6">
        <v>91.891815946600005</v>
      </c>
      <c r="J43" s="41">
        <f t="shared" si="0"/>
        <v>53.29181028039541</v>
      </c>
      <c r="K43" s="11">
        <f t="shared" si="1"/>
        <v>108944.44775621234</v>
      </c>
      <c r="L43" s="11">
        <f t="shared" si="2"/>
        <v>93339.649266247536</v>
      </c>
      <c r="M43" s="11">
        <f t="shared" si="3"/>
        <v>0</v>
      </c>
      <c r="N43" s="8"/>
      <c r="O43" s="9"/>
      <c r="P43" s="10"/>
    </row>
    <row r="44" spans="1:19" x14ac:dyDescent="0.25">
      <c r="A44" s="38">
        <v>38</v>
      </c>
      <c r="B44" s="39" t="s">
        <v>54</v>
      </c>
      <c r="C44" s="40">
        <v>360</v>
      </c>
      <c r="D44" s="40">
        <v>2237</v>
      </c>
      <c r="E44" s="6">
        <v>12611.6909255562</v>
      </c>
      <c r="F44" s="6">
        <v>88.838444694616001</v>
      </c>
      <c r="G44" s="7"/>
      <c r="H44" s="6">
        <v>670.14745211419995</v>
      </c>
      <c r="I44" s="7"/>
      <c r="J44" s="41">
        <f t="shared" si="0"/>
        <v>51.824229819130359</v>
      </c>
      <c r="K44" s="11">
        <f t="shared" si="1"/>
        <v>115930.80210539461</v>
      </c>
      <c r="L44" s="11">
        <f t="shared" si="2"/>
        <v>103319.11117983841</v>
      </c>
      <c r="M44" s="11">
        <f t="shared" si="3"/>
        <v>0</v>
      </c>
      <c r="N44" s="8"/>
      <c r="O44" s="9"/>
      <c r="P44" s="10"/>
    </row>
    <row r="45" spans="1:19" x14ac:dyDescent="0.25">
      <c r="A45" s="38">
        <v>39</v>
      </c>
      <c r="B45" s="39" t="s">
        <v>55</v>
      </c>
      <c r="C45" s="40">
        <v>307</v>
      </c>
      <c r="D45" s="40">
        <v>1798.9</v>
      </c>
      <c r="E45" s="6">
        <v>8818.7043626840004</v>
      </c>
      <c r="F45" s="6">
        <v>70.929414167580006</v>
      </c>
      <c r="G45" s="7"/>
      <c r="H45" s="6">
        <v>376.45760524116997</v>
      </c>
      <c r="I45" s="11"/>
      <c r="J45" s="41">
        <f t="shared" si="0"/>
        <v>50.758581933170014</v>
      </c>
      <c r="K45" s="11">
        <f t="shared" si="1"/>
        <v>91309.613039579548</v>
      </c>
      <c r="L45" s="11">
        <f t="shared" si="2"/>
        <v>82490.908676895546</v>
      </c>
      <c r="M45" s="11">
        <f t="shared" si="3"/>
        <v>0</v>
      </c>
      <c r="N45" s="8"/>
      <c r="O45" s="9"/>
      <c r="P45" s="10"/>
    </row>
    <row r="46" spans="1:19" x14ac:dyDescent="0.25">
      <c r="A46" s="38">
        <v>40</v>
      </c>
      <c r="B46" s="39" t="s">
        <v>56</v>
      </c>
      <c r="C46" s="40">
        <v>378</v>
      </c>
      <c r="D46" s="40">
        <v>2104</v>
      </c>
      <c r="E46" s="6">
        <v>8446.7508900134999</v>
      </c>
      <c r="F46" s="6">
        <v>83.057537993768506</v>
      </c>
      <c r="G46" s="7"/>
      <c r="H46" s="6">
        <v>236.29456743700001</v>
      </c>
      <c r="I46" s="6">
        <v>117</v>
      </c>
      <c r="J46" s="41">
        <f t="shared" si="0"/>
        <v>49.925222232303362</v>
      </c>
      <c r="K46" s="11">
        <f t="shared" si="1"/>
        <v>105042.66757676627</v>
      </c>
      <c r="L46" s="11">
        <f t="shared" si="2"/>
        <v>96595.916686752767</v>
      </c>
      <c r="M46" s="11">
        <f t="shared" si="3"/>
        <v>0</v>
      </c>
      <c r="N46" s="8"/>
      <c r="O46" s="9"/>
      <c r="P46" s="10"/>
    </row>
    <row r="47" spans="1:19" x14ac:dyDescent="0.25">
      <c r="A47" s="38">
        <v>41</v>
      </c>
      <c r="B47" s="39" t="s">
        <v>57</v>
      </c>
      <c r="C47" s="40">
        <v>320</v>
      </c>
      <c r="D47" s="40">
        <v>1642.5</v>
      </c>
      <c r="E47" s="6">
        <v>13902.4560886</v>
      </c>
      <c r="F47" s="6">
        <v>58.365333905580002</v>
      </c>
      <c r="G47" s="7"/>
      <c r="H47" s="6">
        <v>581.40357828690003</v>
      </c>
      <c r="I47" s="7"/>
      <c r="J47" s="41">
        <f t="shared" si="0"/>
        <v>49.790769814788149</v>
      </c>
      <c r="K47" s="11">
        <f t="shared" si="1"/>
        <v>81781.339420789533</v>
      </c>
      <c r="L47" s="11">
        <f t="shared" si="2"/>
        <v>67878.883332189536</v>
      </c>
      <c r="M47" s="11">
        <f t="shared" si="3"/>
        <v>0</v>
      </c>
      <c r="N47" s="8"/>
      <c r="O47" s="9"/>
      <c r="P47" s="10"/>
    </row>
    <row r="48" spans="1:19" x14ac:dyDescent="0.25">
      <c r="A48" s="38">
        <v>42</v>
      </c>
      <c r="B48" s="39" t="s">
        <v>58</v>
      </c>
      <c r="C48" s="40">
        <v>324</v>
      </c>
      <c r="D48" s="40">
        <v>2274.9</v>
      </c>
      <c r="E48" s="6">
        <v>9964.0198540748897</v>
      </c>
      <c r="F48" s="6">
        <v>81.415261927680007</v>
      </c>
      <c r="G48" s="7"/>
      <c r="H48" s="6">
        <v>350.7158936518</v>
      </c>
      <c r="I48" s="6">
        <v>78.603946102020004</v>
      </c>
      <c r="J48" s="41">
        <f t="shared" si="0"/>
        <v>46.002008649156764</v>
      </c>
      <c r="K48" s="11">
        <f t="shared" si="1"/>
        <v>104649.96947596673</v>
      </c>
      <c r="L48" s="11">
        <f t="shared" si="2"/>
        <v>94685.94962189185</v>
      </c>
      <c r="M48" s="11">
        <f t="shared" si="3"/>
        <v>0</v>
      </c>
      <c r="N48" s="8"/>
      <c r="O48" s="9"/>
      <c r="P48" s="10"/>
    </row>
    <row r="49" spans="1:19" x14ac:dyDescent="0.25">
      <c r="A49" s="38">
        <v>43</v>
      </c>
      <c r="B49" s="39" t="s">
        <v>59</v>
      </c>
      <c r="C49" s="40">
        <v>350</v>
      </c>
      <c r="D49" s="40">
        <v>2831.4</v>
      </c>
      <c r="E49" s="6">
        <v>22619.343266996999</v>
      </c>
      <c r="F49" s="6">
        <v>79.561979166667001</v>
      </c>
      <c r="G49" s="7"/>
      <c r="H49" s="6">
        <v>345.35356509510001</v>
      </c>
      <c r="I49" s="6">
        <v>110.1239583333</v>
      </c>
      <c r="J49" s="41">
        <f t="shared" si="0"/>
        <v>40.668900557261679</v>
      </c>
      <c r="K49" s="11">
        <f t="shared" si="1"/>
        <v>115149.92503783072</v>
      </c>
      <c r="L49" s="11">
        <f t="shared" si="2"/>
        <v>92530.581770833727</v>
      </c>
      <c r="M49" s="11">
        <f t="shared" si="3"/>
        <v>0</v>
      </c>
      <c r="N49" s="8"/>
      <c r="O49" s="9"/>
      <c r="P49" s="10"/>
    </row>
    <row r="50" spans="1:19" x14ac:dyDescent="0.25">
      <c r="A50" s="38">
        <v>44</v>
      </c>
      <c r="B50" s="39" t="s">
        <v>60</v>
      </c>
      <c r="C50" s="40">
        <v>350</v>
      </c>
      <c r="D50" s="40">
        <v>2104.3000000000002</v>
      </c>
      <c r="E50" s="6">
        <v>7754.4395185269996</v>
      </c>
      <c r="F50" s="6">
        <v>62.036407423150003</v>
      </c>
      <c r="G50" s="7"/>
      <c r="H50" s="6">
        <v>222.21267035944999</v>
      </c>
      <c r="I50" s="6">
        <v>166.81456296926001</v>
      </c>
      <c r="J50" s="41">
        <f t="shared" si="0"/>
        <v>37.971192962814449</v>
      </c>
      <c r="K50" s="11">
        <f t="shared" si="1"/>
        <v>79902.781351650454</v>
      </c>
      <c r="L50" s="11">
        <f t="shared" si="2"/>
        <v>72148.341833123457</v>
      </c>
      <c r="M50" s="11">
        <f t="shared" si="3"/>
        <v>0</v>
      </c>
      <c r="N50" s="8"/>
      <c r="O50" s="9"/>
      <c r="P50" s="10"/>
    </row>
    <row r="51" spans="1:19" x14ac:dyDescent="0.25">
      <c r="A51" s="38">
        <v>45</v>
      </c>
      <c r="B51" s="39" t="s">
        <v>61</v>
      </c>
      <c r="C51" s="40">
        <v>464</v>
      </c>
      <c r="D51" s="40">
        <v>2437</v>
      </c>
      <c r="E51" s="6">
        <v>8538.0441471090999</v>
      </c>
      <c r="F51" s="6">
        <v>67.773144179019596</v>
      </c>
      <c r="G51" s="7"/>
      <c r="H51" s="6">
        <v>363.27048695402999</v>
      </c>
      <c r="I51" s="6">
        <v>177.9841946368</v>
      </c>
      <c r="J51" s="41">
        <f t="shared" si="0"/>
        <v>35.846619133077098</v>
      </c>
      <c r="K51" s="11">
        <f t="shared" si="1"/>
        <v>87358.210827308896</v>
      </c>
      <c r="L51" s="11">
        <f t="shared" si="2"/>
        <v>78820.166680199793</v>
      </c>
      <c r="M51" s="11">
        <f t="shared" si="3"/>
        <v>0</v>
      </c>
      <c r="N51" s="8"/>
      <c r="O51" s="9"/>
      <c r="P51" s="10"/>
    </row>
    <row r="52" spans="1:19" x14ac:dyDescent="0.25">
      <c r="A52" s="38">
        <v>46</v>
      </c>
      <c r="B52" s="39" t="s">
        <v>62</v>
      </c>
      <c r="C52" s="40">
        <v>551</v>
      </c>
      <c r="D52" s="40">
        <v>2462</v>
      </c>
      <c r="E52" s="6">
        <v>13492.2384942016</v>
      </c>
      <c r="F52" s="6">
        <v>56.577327815549999</v>
      </c>
      <c r="G52" s="7"/>
      <c r="H52" s="6">
        <v>626.10591122846995</v>
      </c>
      <c r="I52" s="6">
        <v>153.4196891192</v>
      </c>
      <c r="J52" s="41">
        <f t="shared" si="0"/>
        <v>32.206202576639427</v>
      </c>
      <c r="K52" s="11">
        <f t="shared" si="1"/>
        <v>79291.670743686263</v>
      </c>
      <c r="L52" s="11">
        <f t="shared" si="2"/>
        <v>65799.432249484656</v>
      </c>
      <c r="M52" s="11">
        <f t="shared" si="3"/>
        <v>0</v>
      </c>
      <c r="N52" s="8"/>
      <c r="O52" s="9"/>
      <c r="P52" s="10"/>
    </row>
    <row r="53" spans="1:19" x14ac:dyDescent="0.25">
      <c r="A53" s="60"/>
      <c r="B53" s="61" t="s">
        <v>63</v>
      </c>
      <c r="C53" s="62">
        <f t="shared" ref="C53:I53" si="4">SUM(C7:C52)</f>
        <v>12940</v>
      </c>
      <c r="D53" s="62">
        <f t="shared" si="4"/>
        <v>80054.7</v>
      </c>
      <c r="E53" s="62">
        <f t="shared" si="4"/>
        <v>481292.69015832705</v>
      </c>
      <c r="F53" s="62">
        <f t="shared" si="4"/>
        <v>3811.1755649027746</v>
      </c>
      <c r="G53" s="62">
        <f t="shared" si="4"/>
        <v>24810.9912439131</v>
      </c>
      <c r="H53" s="62">
        <f t="shared" si="4"/>
        <v>15786.123341308046</v>
      </c>
      <c r="I53" s="62">
        <f t="shared" si="4"/>
        <v>4535.686037592609</v>
      </c>
      <c r="J53" s="63"/>
      <c r="K53" s="64"/>
      <c r="L53" s="64"/>
      <c r="M53" s="64"/>
      <c r="N53" s="8"/>
      <c r="O53" s="9"/>
      <c r="P53" s="10"/>
    </row>
    <row r="54" spans="1:19" x14ac:dyDescent="0.25">
      <c r="A54" s="65"/>
      <c r="B54" s="61" t="s">
        <v>64</v>
      </c>
      <c r="C54" s="62"/>
      <c r="D54" s="62"/>
      <c r="E54" s="62"/>
      <c r="F54" s="62"/>
      <c r="G54" s="62"/>
      <c r="H54" s="62"/>
      <c r="I54" s="62"/>
      <c r="J54" s="66">
        <f>SUM(J7:J52)/46</f>
        <v>69.976430643659256</v>
      </c>
      <c r="K54" s="64"/>
      <c r="L54" s="64"/>
      <c r="M54" s="64"/>
      <c r="N54" s="8"/>
      <c r="O54" s="9"/>
      <c r="P54" s="10"/>
    </row>
    <row r="55" spans="1:19" ht="61.5" customHeight="1" x14ac:dyDescent="0.25">
      <c r="N55" s="8"/>
      <c r="O55" s="9"/>
      <c r="P55" s="10"/>
    </row>
    <row r="56" spans="1:19" ht="15.75" customHeight="1" x14ac:dyDescent="0.25">
      <c r="N56" s="8"/>
      <c r="O56" s="9"/>
      <c r="P56" s="10"/>
    </row>
    <row r="57" spans="1:19" ht="29.25" customHeight="1" x14ac:dyDescent="0.25">
      <c r="A57" s="57" t="s">
        <v>1</v>
      </c>
      <c r="B57" s="58" t="s">
        <v>2</v>
      </c>
      <c r="C57" s="58" t="s">
        <v>3</v>
      </c>
      <c r="D57" s="58" t="s">
        <v>4</v>
      </c>
      <c r="E57" s="58" t="s">
        <v>5</v>
      </c>
      <c r="F57" s="58"/>
      <c r="G57" s="58"/>
      <c r="H57" s="58"/>
      <c r="I57" s="58"/>
      <c r="J57" s="58" t="s">
        <v>6</v>
      </c>
      <c r="K57" s="58" t="s">
        <v>7</v>
      </c>
      <c r="L57" s="58"/>
      <c r="M57" s="58"/>
      <c r="N57" s="8"/>
      <c r="O57" s="9"/>
      <c r="P57" s="10"/>
    </row>
    <row r="58" spans="1:19" ht="38.25" x14ac:dyDescent="0.25">
      <c r="A58" s="57"/>
      <c r="B58" s="58"/>
      <c r="C58" s="58"/>
      <c r="D58" s="58"/>
      <c r="E58" s="59" t="s">
        <v>8</v>
      </c>
      <c r="F58" s="59" t="s">
        <v>9</v>
      </c>
      <c r="G58" s="59" t="s">
        <v>10</v>
      </c>
      <c r="H58" s="59" t="s">
        <v>11</v>
      </c>
      <c r="I58" s="59" t="s">
        <v>12</v>
      </c>
      <c r="J58" s="58"/>
      <c r="K58" s="59" t="s">
        <v>13</v>
      </c>
      <c r="L58" s="59" t="s">
        <v>14</v>
      </c>
      <c r="M58" s="59" t="s">
        <v>15</v>
      </c>
      <c r="N58" s="8"/>
      <c r="O58" s="9"/>
      <c r="P58" s="10"/>
    </row>
    <row r="59" spans="1:19" s="15" customFormat="1" ht="20.25" customHeight="1" x14ac:dyDescent="0.25">
      <c r="A59" s="37" t="s">
        <v>65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8"/>
      <c r="O59" s="9"/>
      <c r="P59" s="10"/>
      <c r="Q59"/>
      <c r="R59"/>
      <c r="S59"/>
    </row>
    <row r="60" spans="1:19" x14ac:dyDescent="0.25">
      <c r="A60" s="38">
        <v>1</v>
      </c>
      <c r="B60" s="43" t="s">
        <v>66</v>
      </c>
      <c r="C60" s="44">
        <v>334</v>
      </c>
      <c r="D60" s="44">
        <v>489.8</v>
      </c>
      <c r="E60" s="6">
        <v>12700.714282884001</v>
      </c>
      <c r="F60" s="16"/>
      <c r="G60" s="6">
        <v>10254.510416666701</v>
      </c>
      <c r="H60" s="6">
        <v>462.80791099880003</v>
      </c>
      <c r="I60" s="16"/>
      <c r="J60" s="41">
        <f t="shared" ref="J60:J98" si="5">K60/D60</f>
        <v>224.82352642143255</v>
      </c>
      <c r="K60" s="11">
        <f t="shared" ref="K60:K98" si="6">L60+M60+E60</f>
        <v>110118.56324121766</v>
      </c>
      <c r="L60" s="11">
        <f t="shared" ref="L60:L98" si="7">F60*1163</f>
        <v>0</v>
      </c>
      <c r="M60" s="11">
        <f t="shared" ref="M60:M98" si="8">G60*9.5</f>
        <v>97417.848958333663</v>
      </c>
      <c r="N60" s="8"/>
      <c r="O60" s="9"/>
      <c r="P60" s="10"/>
    </row>
    <row r="61" spans="1:19" x14ac:dyDescent="0.25">
      <c r="A61" s="38">
        <v>2</v>
      </c>
      <c r="B61" s="43" t="s">
        <v>67</v>
      </c>
      <c r="C61" s="44">
        <v>601</v>
      </c>
      <c r="D61" s="44">
        <v>1693.5</v>
      </c>
      <c r="E61" s="6">
        <v>3543.00870612471</v>
      </c>
      <c r="F61" s="6">
        <v>141.37813651517999</v>
      </c>
      <c r="G61" s="16"/>
      <c r="H61" s="6">
        <v>34.844534128790002</v>
      </c>
      <c r="I61" s="16"/>
      <c r="J61" s="41">
        <f t="shared" si="5"/>
        <v>99.182628564085633</v>
      </c>
      <c r="K61" s="11">
        <f t="shared" si="6"/>
        <v>167965.78147327903</v>
      </c>
      <c r="L61" s="11">
        <f t="shared" si="7"/>
        <v>164422.77276715433</v>
      </c>
      <c r="M61" s="11">
        <f t="shared" si="8"/>
        <v>0</v>
      </c>
      <c r="N61" s="8"/>
      <c r="O61" s="9"/>
      <c r="P61" s="10"/>
    </row>
    <row r="62" spans="1:19" x14ac:dyDescent="0.25">
      <c r="A62" s="38">
        <v>3</v>
      </c>
      <c r="B62" s="43" t="s">
        <v>68</v>
      </c>
      <c r="C62" s="44">
        <v>788</v>
      </c>
      <c r="D62" s="44">
        <v>6354.7</v>
      </c>
      <c r="E62" s="6">
        <v>75847.837301587802</v>
      </c>
      <c r="F62" s="6">
        <v>412.1953125</v>
      </c>
      <c r="G62" s="16"/>
      <c r="H62" s="6">
        <v>1387.0746913580299</v>
      </c>
      <c r="I62" s="6">
        <v>927.3913091206</v>
      </c>
      <c r="J62" s="41">
        <f t="shared" si="5"/>
        <v>87.373280522933868</v>
      </c>
      <c r="K62" s="11">
        <f t="shared" si="6"/>
        <v>555230.9857390878</v>
      </c>
      <c r="L62" s="11">
        <f t="shared" si="7"/>
        <v>479383.1484375</v>
      </c>
      <c r="M62" s="11">
        <f t="shared" si="8"/>
        <v>0</v>
      </c>
      <c r="N62" s="8"/>
      <c r="O62" s="9"/>
      <c r="P62" s="10"/>
    </row>
    <row r="63" spans="1:19" ht="25.5" x14ac:dyDescent="0.25">
      <c r="A63" s="38">
        <v>4</v>
      </c>
      <c r="B63" s="43" t="s">
        <v>69</v>
      </c>
      <c r="C63" s="44">
        <v>687</v>
      </c>
      <c r="D63" s="44">
        <v>3276.06</v>
      </c>
      <c r="E63" s="6">
        <v>3775.5525834089199</v>
      </c>
      <c r="F63" s="6">
        <v>242.17977931979399</v>
      </c>
      <c r="G63" s="16"/>
      <c r="H63" s="6">
        <v>192.25424549605</v>
      </c>
      <c r="I63" s="16"/>
      <c r="J63" s="41">
        <f t="shared" si="5"/>
        <v>87.126193028311235</v>
      </c>
      <c r="K63" s="11">
        <f t="shared" si="6"/>
        <v>285430.63593232929</v>
      </c>
      <c r="L63" s="11">
        <f t="shared" si="7"/>
        <v>281655.08334892039</v>
      </c>
      <c r="M63" s="11">
        <f t="shared" si="8"/>
        <v>0</v>
      </c>
      <c r="N63" s="8"/>
      <c r="O63" s="9"/>
      <c r="P63" s="10"/>
    </row>
    <row r="64" spans="1:19" x14ac:dyDescent="0.25">
      <c r="A64" s="38">
        <v>5</v>
      </c>
      <c r="B64" s="43" t="s">
        <v>70</v>
      </c>
      <c r="C64" s="44"/>
      <c r="D64" s="44">
        <v>482.5</v>
      </c>
      <c r="E64" s="6">
        <v>1741.1121603296001</v>
      </c>
      <c r="F64" s="6">
        <v>30.246754956596199</v>
      </c>
      <c r="G64" s="16"/>
      <c r="H64" s="6">
        <v>54</v>
      </c>
      <c r="I64" s="16"/>
      <c r="J64" s="41">
        <f t="shared" si="5"/>
        <v>76.514172383110832</v>
      </c>
      <c r="K64" s="11">
        <f t="shared" si="6"/>
        <v>36918.088174850978</v>
      </c>
      <c r="L64" s="11">
        <f t="shared" si="7"/>
        <v>35176.97601452138</v>
      </c>
      <c r="M64" s="11">
        <f t="shared" si="8"/>
        <v>0</v>
      </c>
      <c r="N64" s="8"/>
      <c r="O64" s="9"/>
      <c r="P64" s="10"/>
    </row>
    <row r="65" spans="1:16" ht="38.25" x14ac:dyDescent="0.25">
      <c r="A65" s="38">
        <v>6</v>
      </c>
      <c r="B65" s="43" t="s">
        <v>71</v>
      </c>
      <c r="C65" s="44">
        <v>110</v>
      </c>
      <c r="D65" s="44">
        <v>526.29999999999995</v>
      </c>
      <c r="E65" s="6">
        <v>1193.9747457837</v>
      </c>
      <c r="F65" s="6">
        <v>31.586758593750002</v>
      </c>
      <c r="G65" s="16"/>
      <c r="H65" s="6">
        <v>144.57824900794</v>
      </c>
      <c r="I65" s="16"/>
      <c r="J65" s="41">
        <f t="shared" si="5"/>
        <v>72.067974520834042</v>
      </c>
      <c r="K65" s="11">
        <f t="shared" si="6"/>
        <v>37929.374990314951</v>
      </c>
      <c r="L65" s="11">
        <f t="shared" si="7"/>
        <v>36735.400244531251</v>
      </c>
      <c r="M65" s="11">
        <f t="shared" si="8"/>
        <v>0</v>
      </c>
      <c r="N65" s="8"/>
      <c r="O65" s="9"/>
      <c r="P65" s="10"/>
    </row>
    <row r="66" spans="1:16" x14ac:dyDescent="0.25">
      <c r="A66" s="38">
        <v>7</v>
      </c>
      <c r="B66" s="43" t="s">
        <v>72</v>
      </c>
      <c r="C66" s="44">
        <v>819</v>
      </c>
      <c r="D66" s="44">
        <v>3510</v>
      </c>
      <c r="E66" s="6">
        <v>9131.289620349</v>
      </c>
      <c r="F66" s="16"/>
      <c r="G66" s="6">
        <v>22608.416526985999</v>
      </c>
      <c r="H66" s="6">
        <v>234.09903224749999</v>
      </c>
      <c r="I66" s="16"/>
      <c r="J66" s="41">
        <f t="shared" si="5"/>
        <v>63.792377956329339</v>
      </c>
      <c r="K66" s="11">
        <f t="shared" si="6"/>
        <v>223911.24662671599</v>
      </c>
      <c r="L66" s="11">
        <f t="shared" si="7"/>
        <v>0</v>
      </c>
      <c r="M66" s="11">
        <f t="shared" si="8"/>
        <v>214779.95700636698</v>
      </c>
      <c r="N66" s="8"/>
      <c r="O66" s="9"/>
      <c r="P66" s="10"/>
    </row>
    <row r="67" spans="1:16" x14ac:dyDescent="0.25">
      <c r="A67" s="38">
        <v>8</v>
      </c>
      <c r="B67" s="43" t="s">
        <v>73</v>
      </c>
      <c r="C67" s="44">
        <v>417</v>
      </c>
      <c r="D67" s="44">
        <v>2305.1</v>
      </c>
      <c r="E67" s="6">
        <v>9474.6099459135603</v>
      </c>
      <c r="F67" s="6">
        <v>114.161466349517</v>
      </c>
      <c r="G67" s="16"/>
      <c r="H67" s="6">
        <v>285.82103575140002</v>
      </c>
      <c r="I67" s="16"/>
      <c r="J67" s="41">
        <f t="shared" si="5"/>
        <v>61.708557247148427</v>
      </c>
      <c r="K67" s="11">
        <f t="shared" si="6"/>
        <v>142244.39531040183</v>
      </c>
      <c r="L67" s="11">
        <f t="shared" si="7"/>
        <v>132769.78536448826</v>
      </c>
      <c r="M67" s="11">
        <f t="shared" si="8"/>
        <v>0</v>
      </c>
      <c r="N67" s="8"/>
      <c r="O67" s="9"/>
      <c r="P67" s="10"/>
    </row>
    <row r="68" spans="1:16" x14ac:dyDescent="0.25">
      <c r="A68" s="38">
        <v>9</v>
      </c>
      <c r="B68" s="43" t="s">
        <v>74</v>
      </c>
      <c r="C68" s="44">
        <v>1240</v>
      </c>
      <c r="D68" s="44">
        <v>4778</v>
      </c>
      <c r="E68" s="6">
        <v>25472.5946655322</v>
      </c>
      <c r="F68" s="6">
        <v>215.46</v>
      </c>
      <c r="G68" s="16"/>
      <c r="H68" s="6">
        <v>962.14582854026003</v>
      </c>
      <c r="I68" s="16"/>
      <c r="J68" s="41">
        <f t="shared" si="5"/>
        <v>57.775758615640896</v>
      </c>
      <c r="K68" s="11">
        <f t="shared" si="6"/>
        <v>276052.57466553221</v>
      </c>
      <c r="L68" s="11">
        <f t="shared" si="7"/>
        <v>250579.98</v>
      </c>
      <c r="M68" s="11">
        <f t="shared" si="8"/>
        <v>0</v>
      </c>
      <c r="N68" s="8"/>
      <c r="O68" s="9"/>
      <c r="P68" s="10"/>
    </row>
    <row r="69" spans="1:16" ht="25.5" x14ac:dyDescent="0.25">
      <c r="A69" s="38">
        <v>10</v>
      </c>
      <c r="B69" s="43" t="s">
        <v>75</v>
      </c>
      <c r="C69" s="44">
        <v>310</v>
      </c>
      <c r="D69" s="44">
        <v>1040</v>
      </c>
      <c r="E69" s="6">
        <v>9057.3248412837402</v>
      </c>
      <c r="F69" s="6">
        <v>42.454043333333303</v>
      </c>
      <c r="G69" s="16"/>
      <c r="H69" s="16"/>
      <c r="I69" s="16"/>
      <c r="J69" s="41">
        <f t="shared" si="5"/>
        <v>56.184016574952281</v>
      </c>
      <c r="K69" s="11">
        <f t="shared" si="6"/>
        <v>58431.377237950372</v>
      </c>
      <c r="L69" s="11">
        <f t="shared" si="7"/>
        <v>49374.05239666663</v>
      </c>
      <c r="M69" s="11">
        <f t="shared" si="8"/>
        <v>0</v>
      </c>
      <c r="N69" s="8"/>
      <c r="O69" s="9"/>
      <c r="P69" s="10"/>
    </row>
    <row r="70" spans="1:16" x14ac:dyDescent="0.25">
      <c r="A70" s="38">
        <v>11</v>
      </c>
      <c r="B70" s="43" t="s">
        <v>76</v>
      </c>
      <c r="C70" s="44">
        <v>1502</v>
      </c>
      <c r="D70" s="44">
        <v>5543.9</v>
      </c>
      <c r="E70" s="6">
        <v>40370.696734789803</v>
      </c>
      <c r="F70" s="6">
        <v>222.99651515151999</v>
      </c>
      <c r="G70" s="16"/>
      <c r="H70" s="6">
        <v>502.13738646151501</v>
      </c>
      <c r="I70" s="16"/>
      <c r="J70" s="41">
        <f t="shared" si="5"/>
        <v>54.062238470392245</v>
      </c>
      <c r="K70" s="11">
        <f t="shared" si="6"/>
        <v>299715.64385600755</v>
      </c>
      <c r="L70" s="11">
        <f t="shared" si="7"/>
        <v>259344.94712121773</v>
      </c>
      <c r="M70" s="11">
        <f t="shared" si="8"/>
        <v>0</v>
      </c>
      <c r="N70" s="8"/>
      <c r="O70" s="9"/>
      <c r="P70" s="10"/>
    </row>
    <row r="71" spans="1:16" x14ac:dyDescent="0.25">
      <c r="A71" s="38">
        <v>12</v>
      </c>
      <c r="B71" s="43" t="s">
        <v>77</v>
      </c>
      <c r="C71" s="44">
        <v>859</v>
      </c>
      <c r="D71" s="44">
        <v>4575</v>
      </c>
      <c r="E71" s="6">
        <v>13896.0544229303</v>
      </c>
      <c r="F71" s="6">
        <v>178.817808333334</v>
      </c>
      <c r="G71" s="16"/>
      <c r="H71" s="6">
        <v>145.37896135135</v>
      </c>
      <c r="I71" s="16"/>
      <c r="J71" s="41">
        <f t="shared" si="5"/>
        <v>48.49424382832737</v>
      </c>
      <c r="K71" s="11">
        <f t="shared" si="6"/>
        <v>221861.16551459773</v>
      </c>
      <c r="L71" s="11">
        <f t="shared" si="7"/>
        <v>207965.11109166744</v>
      </c>
      <c r="M71" s="11">
        <f t="shared" si="8"/>
        <v>0</v>
      </c>
      <c r="N71" s="8"/>
      <c r="O71" s="9"/>
      <c r="P71" s="10"/>
    </row>
    <row r="72" spans="1:16" x14ac:dyDescent="0.25">
      <c r="A72" s="38">
        <v>13</v>
      </c>
      <c r="B72" s="43" t="s">
        <v>78</v>
      </c>
      <c r="C72" s="44">
        <v>1411</v>
      </c>
      <c r="D72" s="44">
        <v>7875</v>
      </c>
      <c r="E72" s="6">
        <v>38389.866109951901</v>
      </c>
      <c r="F72" s="6">
        <v>266.92218538622097</v>
      </c>
      <c r="G72" s="16"/>
      <c r="H72" s="6">
        <v>309.41906750174002</v>
      </c>
      <c r="I72" s="6">
        <v>56</v>
      </c>
      <c r="J72" s="41">
        <f t="shared" si="5"/>
        <v>44.294649868460567</v>
      </c>
      <c r="K72" s="11">
        <f t="shared" si="6"/>
        <v>348820.36771412694</v>
      </c>
      <c r="L72" s="11">
        <f t="shared" si="7"/>
        <v>310430.50160417502</v>
      </c>
      <c r="M72" s="11">
        <f t="shared" si="8"/>
        <v>0</v>
      </c>
      <c r="N72" s="8"/>
      <c r="O72" s="9"/>
      <c r="P72" s="10"/>
    </row>
    <row r="73" spans="1:16" x14ac:dyDescent="0.25">
      <c r="A73" s="38">
        <v>14</v>
      </c>
      <c r="B73" s="43" t="s">
        <v>79</v>
      </c>
      <c r="C73" s="44">
        <v>160</v>
      </c>
      <c r="D73" s="44">
        <v>1310</v>
      </c>
      <c r="E73" s="6">
        <v>8412.1539146308605</v>
      </c>
      <c r="F73" s="7"/>
      <c r="G73" s="6">
        <v>5216.3683942225998</v>
      </c>
      <c r="H73" s="11"/>
      <c r="I73" s="7"/>
      <c r="J73" s="41">
        <f t="shared" si="5"/>
        <v>44.250117297515693</v>
      </c>
      <c r="K73" s="11">
        <f t="shared" si="6"/>
        <v>57967.653659745556</v>
      </c>
      <c r="L73" s="11">
        <f t="shared" si="7"/>
        <v>0</v>
      </c>
      <c r="M73" s="11">
        <f t="shared" si="8"/>
        <v>49555.499745114699</v>
      </c>
      <c r="N73" s="8"/>
      <c r="O73" s="9"/>
      <c r="P73" s="10"/>
    </row>
    <row r="74" spans="1:16" x14ac:dyDescent="0.25">
      <c r="A74" s="38">
        <v>15</v>
      </c>
      <c r="B74" s="43" t="s">
        <v>80</v>
      </c>
      <c r="C74" s="44">
        <v>3610</v>
      </c>
      <c r="D74" s="44">
        <v>6840.2</v>
      </c>
      <c r="E74" s="6">
        <v>25210.393286693001</v>
      </c>
      <c r="F74" s="6">
        <v>234.515346706299</v>
      </c>
      <c r="G74" s="16"/>
      <c r="H74" s="6">
        <v>1171.38055555556</v>
      </c>
      <c r="I74" s="16"/>
      <c r="J74" s="41">
        <f t="shared" si="5"/>
        <v>43.558922473921633</v>
      </c>
      <c r="K74" s="11">
        <f t="shared" si="6"/>
        <v>297951.74150611873</v>
      </c>
      <c r="L74" s="11">
        <f t="shared" si="7"/>
        <v>272741.34821942571</v>
      </c>
      <c r="M74" s="11">
        <f t="shared" si="8"/>
        <v>0</v>
      </c>
      <c r="N74" s="8"/>
      <c r="O74" s="9"/>
      <c r="P74" s="10"/>
    </row>
    <row r="75" spans="1:16" ht="25.5" x14ac:dyDescent="0.25">
      <c r="A75" s="38">
        <v>16</v>
      </c>
      <c r="B75" s="43" t="s">
        <v>81</v>
      </c>
      <c r="C75" s="44"/>
      <c r="D75" s="44">
        <v>1750</v>
      </c>
      <c r="E75" s="6">
        <v>31599.5912004157</v>
      </c>
      <c r="F75" s="11"/>
      <c r="G75" s="6">
        <v>4495.4269877010001</v>
      </c>
      <c r="H75" s="11"/>
      <c r="I75" s="11"/>
      <c r="J75" s="41">
        <f t="shared" si="5"/>
        <v>42.460655762042968</v>
      </c>
      <c r="K75" s="11">
        <f t="shared" si="6"/>
        <v>74306.147583575192</v>
      </c>
      <c r="L75" s="11">
        <f t="shared" si="7"/>
        <v>0</v>
      </c>
      <c r="M75" s="11">
        <f t="shared" si="8"/>
        <v>42706.556383159499</v>
      </c>
      <c r="N75" s="8"/>
      <c r="O75" s="9"/>
      <c r="P75" s="10"/>
    </row>
    <row r="76" spans="1:16" x14ac:dyDescent="0.25">
      <c r="A76" s="38">
        <v>17</v>
      </c>
      <c r="B76" s="43" t="s">
        <v>82</v>
      </c>
      <c r="C76" s="44">
        <v>1001</v>
      </c>
      <c r="D76" s="44">
        <v>5667</v>
      </c>
      <c r="E76" s="6">
        <v>21276.9307958227</v>
      </c>
      <c r="F76" s="6">
        <v>188.125</v>
      </c>
      <c r="G76" s="16"/>
      <c r="H76" s="6">
        <v>244.52480309341999</v>
      </c>
      <c r="I76" s="6">
        <v>50</v>
      </c>
      <c r="J76" s="41">
        <f t="shared" si="5"/>
        <v>42.362150308068237</v>
      </c>
      <c r="K76" s="11">
        <f t="shared" si="6"/>
        <v>240066.3057958227</v>
      </c>
      <c r="L76" s="11">
        <f t="shared" si="7"/>
        <v>218789.375</v>
      </c>
      <c r="M76" s="11">
        <f t="shared" si="8"/>
        <v>0</v>
      </c>
      <c r="N76" s="8"/>
      <c r="O76" s="9"/>
      <c r="P76" s="10"/>
    </row>
    <row r="77" spans="1:16" x14ac:dyDescent="0.25">
      <c r="A77" s="38">
        <v>18</v>
      </c>
      <c r="B77" s="43" t="s">
        <v>83</v>
      </c>
      <c r="C77" s="44">
        <v>999</v>
      </c>
      <c r="D77" s="44">
        <v>6598.1</v>
      </c>
      <c r="E77" s="6">
        <v>12505.507077494</v>
      </c>
      <c r="F77" s="6">
        <v>226.21311684998199</v>
      </c>
      <c r="G77" s="16"/>
      <c r="H77" s="6">
        <v>380.4523169414</v>
      </c>
      <c r="I77" s="16"/>
      <c r="J77" s="41">
        <f t="shared" si="5"/>
        <v>41.768291170795081</v>
      </c>
      <c r="K77" s="11">
        <f t="shared" si="6"/>
        <v>275591.36197402305</v>
      </c>
      <c r="L77" s="11">
        <f t="shared" si="7"/>
        <v>263085.85489652905</v>
      </c>
      <c r="M77" s="11">
        <f t="shared" si="8"/>
        <v>0</v>
      </c>
      <c r="N77" s="8"/>
      <c r="O77" s="9"/>
      <c r="P77" s="10"/>
    </row>
    <row r="78" spans="1:16" x14ac:dyDescent="0.25">
      <c r="A78" s="38">
        <v>19</v>
      </c>
      <c r="B78" s="43" t="s">
        <v>84</v>
      </c>
      <c r="C78" s="44">
        <v>1503</v>
      </c>
      <c r="D78" s="44">
        <v>9462</v>
      </c>
      <c r="E78" s="6">
        <v>56758.004629629999</v>
      </c>
      <c r="F78" s="6">
        <v>279.25536907406899</v>
      </c>
      <c r="G78" s="16"/>
      <c r="H78" s="6">
        <v>974.93611111109999</v>
      </c>
      <c r="I78" s="16"/>
      <c r="J78" s="41">
        <f t="shared" si="5"/>
        <v>40.322553251191316</v>
      </c>
      <c r="K78" s="11">
        <f t="shared" si="6"/>
        <v>381531.99886277225</v>
      </c>
      <c r="L78" s="11">
        <f t="shared" si="7"/>
        <v>324773.99423314224</v>
      </c>
      <c r="M78" s="11">
        <f t="shared" si="8"/>
        <v>0</v>
      </c>
      <c r="N78" s="8"/>
      <c r="O78" s="9"/>
      <c r="P78" s="10"/>
    </row>
    <row r="79" spans="1:16" x14ac:dyDescent="0.25">
      <c r="A79" s="38">
        <v>20</v>
      </c>
      <c r="B79" s="43" t="s">
        <v>85</v>
      </c>
      <c r="C79" s="44">
        <v>637</v>
      </c>
      <c r="D79" s="44">
        <v>5302.9</v>
      </c>
      <c r="E79" s="6">
        <v>15983.937722684999</v>
      </c>
      <c r="F79" s="6">
        <v>157.324417223198</v>
      </c>
      <c r="G79" s="16"/>
      <c r="H79" s="6">
        <v>187.3757429929</v>
      </c>
      <c r="I79" s="17"/>
      <c r="J79" s="41">
        <f t="shared" si="5"/>
        <v>37.517629024357291</v>
      </c>
      <c r="K79" s="11">
        <f t="shared" si="6"/>
        <v>198952.23495326427</v>
      </c>
      <c r="L79" s="11">
        <f t="shared" si="7"/>
        <v>182968.29723057928</v>
      </c>
      <c r="M79" s="11">
        <f t="shared" si="8"/>
        <v>0</v>
      </c>
      <c r="N79" s="8"/>
      <c r="O79" s="9"/>
      <c r="P79" s="10"/>
    </row>
    <row r="80" spans="1:16" x14ac:dyDescent="0.25">
      <c r="A80" s="38">
        <v>21</v>
      </c>
      <c r="B80" s="43" t="s">
        <v>86</v>
      </c>
      <c r="C80" s="44">
        <v>391</v>
      </c>
      <c r="D80" s="44">
        <v>5626</v>
      </c>
      <c r="E80" s="6">
        <v>10009.9119212688</v>
      </c>
      <c r="F80" s="6">
        <v>168.058333333333</v>
      </c>
      <c r="G80" s="16"/>
      <c r="H80" s="6">
        <v>551.633278860627</v>
      </c>
      <c r="I80" s="16"/>
      <c r="J80" s="41">
        <f t="shared" si="5"/>
        <v>36.520041519362792</v>
      </c>
      <c r="K80" s="11">
        <f t="shared" si="6"/>
        <v>205461.75358793506</v>
      </c>
      <c r="L80" s="11">
        <f t="shared" si="7"/>
        <v>195451.84166666627</v>
      </c>
      <c r="M80" s="11">
        <f t="shared" si="8"/>
        <v>0</v>
      </c>
      <c r="N80" s="8"/>
      <c r="O80" s="9"/>
      <c r="P80" s="10"/>
    </row>
    <row r="81" spans="1:16" x14ac:dyDescent="0.25">
      <c r="A81" s="38">
        <v>22</v>
      </c>
      <c r="B81" s="43" t="s">
        <v>87</v>
      </c>
      <c r="C81" s="44">
        <v>527</v>
      </c>
      <c r="D81" s="44">
        <v>5073</v>
      </c>
      <c r="E81" s="6">
        <v>182069.48958333299</v>
      </c>
      <c r="F81" s="16"/>
      <c r="G81" s="16"/>
      <c r="H81" s="6">
        <v>498.72916666666998</v>
      </c>
      <c r="I81" s="16"/>
      <c r="J81" s="41">
        <f t="shared" si="5"/>
        <v>35.889905299296863</v>
      </c>
      <c r="K81" s="11">
        <f t="shared" si="6"/>
        <v>182069.48958333299</v>
      </c>
      <c r="L81" s="11">
        <f t="shared" si="7"/>
        <v>0</v>
      </c>
      <c r="M81" s="11">
        <f t="shared" si="8"/>
        <v>0</v>
      </c>
      <c r="N81" s="8"/>
      <c r="O81" s="9"/>
      <c r="P81" s="10"/>
    </row>
    <row r="82" spans="1:16" x14ac:dyDescent="0.25">
      <c r="A82" s="38">
        <v>23</v>
      </c>
      <c r="B82" s="43" t="s">
        <v>88</v>
      </c>
      <c r="C82" s="44">
        <v>1365</v>
      </c>
      <c r="D82" s="44">
        <v>7804.9</v>
      </c>
      <c r="E82" s="6">
        <v>16648.8495525084</v>
      </c>
      <c r="F82" s="6">
        <v>217.59134722221799</v>
      </c>
      <c r="G82" s="16"/>
      <c r="H82" s="6">
        <v>892.43576388890006</v>
      </c>
      <c r="I82" s="6">
        <v>37</v>
      </c>
      <c r="J82" s="41">
        <f t="shared" si="5"/>
        <v>34.556187314629</v>
      </c>
      <c r="K82" s="11">
        <f t="shared" si="6"/>
        <v>269707.58637194789</v>
      </c>
      <c r="L82" s="11">
        <f t="shared" si="7"/>
        <v>253058.73681943951</v>
      </c>
      <c r="M82" s="11">
        <f t="shared" si="8"/>
        <v>0</v>
      </c>
      <c r="N82" s="8"/>
      <c r="O82" s="9"/>
      <c r="P82" s="10"/>
    </row>
    <row r="83" spans="1:16" x14ac:dyDescent="0.25">
      <c r="A83" s="38">
        <v>24</v>
      </c>
      <c r="B83" s="43" t="s">
        <v>89</v>
      </c>
      <c r="C83" s="44">
        <v>733</v>
      </c>
      <c r="D83" s="44">
        <v>5000</v>
      </c>
      <c r="E83" s="6">
        <v>11302.854166666701</v>
      </c>
      <c r="F83" s="6">
        <v>136.69455625000001</v>
      </c>
      <c r="G83" s="16"/>
      <c r="H83" s="6">
        <v>300.6145833333</v>
      </c>
      <c r="I83" s="6">
        <v>38</v>
      </c>
      <c r="J83" s="41">
        <f t="shared" si="5"/>
        <v>34.055724617083335</v>
      </c>
      <c r="K83" s="11">
        <f t="shared" si="6"/>
        <v>170278.62308541668</v>
      </c>
      <c r="L83" s="11">
        <f t="shared" si="7"/>
        <v>158975.76891874999</v>
      </c>
      <c r="M83" s="11">
        <f t="shared" si="8"/>
        <v>0</v>
      </c>
      <c r="N83" s="8"/>
      <c r="O83" s="9"/>
      <c r="P83" s="10"/>
    </row>
    <row r="84" spans="1:16" x14ac:dyDescent="0.25">
      <c r="A84" s="38">
        <v>25</v>
      </c>
      <c r="B84" s="43" t="s">
        <v>90</v>
      </c>
      <c r="C84" s="44">
        <v>1158</v>
      </c>
      <c r="D84" s="44">
        <v>4140</v>
      </c>
      <c r="E84" s="6">
        <v>22129.761505375998</v>
      </c>
      <c r="F84" s="16"/>
      <c r="G84" s="6">
        <v>11897.730739299601</v>
      </c>
      <c r="H84" s="6">
        <v>280.91687686310001</v>
      </c>
      <c r="I84" s="16"/>
      <c r="J84" s="41">
        <f t="shared" si="5"/>
        <v>32.646909064908741</v>
      </c>
      <c r="K84" s="11">
        <f t="shared" si="6"/>
        <v>135158.2035287222</v>
      </c>
      <c r="L84" s="11">
        <f t="shared" si="7"/>
        <v>0</v>
      </c>
      <c r="M84" s="11">
        <f t="shared" si="8"/>
        <v>113028.4420233462</v>
      </c>
      <c r="N84" s="8"/>
      <c r="O84" s="9"/>
      <c r="P84" s="10"/>
    </row>
    <row r="85" spans="1:16" x14ac:dyDescent="0.25">
      <c r="A85" s="38">
        <v>26</v>
      </c>
      <c r="B85" s="43" t="s">
        <v>91</v>
      </c>
      <c r="C85" s="44">
        <v>1550</v>
      </c>
      <c r="D85" s="44">
        <v>6358.8</v>
      </c>
      <c r="E85" s="6">
        <v>22526.217261903999</v>
      </c>
      <c r="F85" s="6">
        <v>157.97931249999999</v>
      </c>
      <c r="G85" s="16"/>
      <c r="H85" s="6">
        <v>911.21875</v>
      </c>
      <c r="I85" s="16"/>
      <c r="J85" s="41">
        <f t="shared" si="5"/>
        <v>32.436333537680696</v>
      </c>
      <c r="K85" s="11">
        <f t="shared" si="6"/>
        <v>206256.15769940399</v>
      </c>
      <c r="L85" s="11">
        <f t="shared" si="7"/>
        <v>183729.94043749999</v>
      </c>
      <c r="M85" s="11">
        <f t="shared" si="8"/>
        <v>0</v>
      </c>
      <c r="N85" s="8"/>
      <c r="O85" s="9"/>
      <c r="P85" s="10"/>
    </row>
    <row r="86" spans="1:16" x14ac:dyDescent="0.25">
      <c r="A86" s="38">
        <v>27</v>
      </c>
      <c r="B86" s="43" t="s">
        <v>92</v>
      </c>
      <c r="C86" s="44">
        <v>275</v>
      </c>
      <c r="D86" s="44">
        <v>640.70000000000005</v>
      </c>
      <c r="E86" s="6">
        <v>670.0781742401</v>
      </c>
      <c r="F86" s="6">
        <v>16.388571428571801</v>
      </c>
      <c r="G86" s="16"/>
      <c r="H86" s="6">
        <v>59.582596320016002</v>
      </c>
      <c r="I86" s="16"/>
      <c r="J86" s="41">
        <f t="shared" si="5"/>
        <v>30.79442289007196</v>
      </c>
      <c r="K86" s="11">
        <f t="shared" si="6"/>
        <v>19729.986745669106</v>
      </c>
      <c r="L86" s="11">
        <f t="shared" si="7"/>
        <v>19059.908571429005</v>
      </c>
      <c r="M86" s="11">
        <f t="shared" si="8"/>
        <v>0</v>
      </c>
      <c r="N86" s="8"/>
      <c r="O86" s="9"/>
      <c r="P86" s="10"/>
    </row>
    <row r="87" spans="1:16" x14ac:dyDescent="0.25">
      <c r="A87" s="38">
        <v>28</v>
      </c>
      <c r="B87" s="43" t="s">
        <v>93</v>
      </c>
      <c r="C87" s="44">
        <v>964</v>
      </c>
      <c r="D87" s="44">
        <v>6636.6</v>
      </c>
      <c r="E87" s="6">
        <v>17196.8370816446</v>
      </c>
      <c r="F87" s="6">
        <v>160.58612530290799</v>
      </c>
      <c r="G87" s="16"/>
      <c r="H87" s="6">
        <v>341.24053268064102</v>
      </c>
      <c r="I87" s="6">
        <v>99.730640913100004</v>
      </c>
      <c r="J87" s="41">
        <f t="shared" si="5"/>
        <v>30.73237814678097</v>
      </c>
      <c r="K87" s="11">
        <f t="shared" si="6"/>
        <v>203958.50080892659</v>
      </c>
      <c r="L87" s="11">
        <f t="shared" si="7"/>
        <v>186761.66372728199</v>
      </c>
      <c r="M87" s="11">
        <f t="shared" si="8"/>
        <v>0</v>
      </c>
      <c r="N87" s="8"/>
      <c r="O87" s="9"/>
      <c r="P87" s="10"/>
    </row>
    <row r="88" spans="1:16" x14ac:dyDescent="0.25">
      <c r="A88" s="38">
        <v>29</v>
      </c>
      <c r="B88" s="43" t="s">
        <v>94</v>
      </c>
      <c r="C88" s="44">
        <v>1776</v>
      </c>
      <c r="D88" s="44">
        <v>7559.9</v>
      </c>
      <c r="E88" s="6">
        <v>49299.297002609601</v>
      </c>
      <c r="F88" s="6">
        <v>147.40232465385299</v>
      </c>
      <c r="G88" s="16"/>
      <c r="H88" s="6">
        <v>1017.6034854154</v>
      </c>
      <c r="I88" s="16"/>
      <c r="J88" s="41">
        <f t="shared" si="5"/>
        <v>29.197238134769059</v>
      </c>
      <c r="K88" s="11">
        <f t="shared" si="6"/>
        <v>220728.2005750406</v>
      </c>
      <c r="L88" s="11">
        <f t="shared" si="7"/>
        <v>171428.90357243101</v>
      </c>
      <c r="M88" s="11">
        <f t="shared" si="8"/>
        <v>0</v>
      </c>
      <c r="N88" s="8"/>
      <c r="O88" s="9"/>
      <c r="P88" s="10"/>
    </row>
    <row r="89" spans="1:16" x14ac:dyDescent="0.25">
      <c r="A89" s="38">
        <v>30</v>
      </c>
      <c r="B89" s="43" t="s">
        <v>95</v>
      </c>
      <c r="C89" s="44">
        <v>1270</v>
      </c>
      <c r="D89" s="44">
        <v>7974.9</v>
      </c>
      <c r="E89" s="6">
        <v>20380.4318276466</v>
      </c>
      <c r="F89" s="6">
        <v>174.89207548610901</v>
      </c>
      <c r="G89" s="16"/>
      <c r="H89" s="6">
        <v>483.69594696105298</v>
      </c>
      <c r="I89" s="16"/>
      <c r="J89" s="41">
        <f t="shared" si="5"/>
        <v>28.060529363125728</v>
      </c>
      <c r="K89" s="11">
        <f t="shared" si="6"/>
        <v>223779.91561799136</v>
      </c>
      <c r="L89" s="11">
        <f t="shared" si="7"/>
        <v>203399.48379034476</v>
      </c>
      <c r="M89" s="11">
        <f t="shared" si="8"/>
        <v>0</v>
      </c>
      <c r="N89" s="8"/>
      <c r="O89" s="9"/>
      <c r="P89" s="10"/>
    </row>
    <row r="90" spans="1:16" x14ac:dyDescent="0.25">
      <c r="A90" s="38">
        <v>31</v>
      </c>
      <c r="B90" s="43" t="s">
        <v>96</v>
      </c>
      <c r="C90" s="44">
        <v>627</v>
      </c>
      <c r="D90" s="44">
        <v>9508</v>
      </c>
      <c r="E90" s="6">
        <v>49982.438904613198</v>
      </c>
      <c r="F90" s="6">
        <v>181.95151738241</v>
      </c>
      <c r="G90" s="16"/>
      <c r="H90" s="6">
        <v>561.59805661772998</v>
      </c>
      <c r="I90" s="6">
        <v>221.04840250210799</v>
      </c>
      <c r="J90" s="41">
        <f t="shared" si="5"/>
        <v>27.512836939456882</v>
      </c>
      <c r="K90" s="11">
        <f t="shared" si="6"/>
        <v>261592.05362035602</v>
      </c>
      <c r="L90" s="11">
        <f t="shared" si="7"/>
        <v>211609.61471574282</v>
      </c>
      <c r="M90" s="11">
        <f t="shared" si="8"/>
        <v>0</v>
      </c>
      <c r="N90" s="8"/>
      <c r="O90" s="9"/>
      <c r="P90" s="10"/>
    </row>
    <row r="91" spans="1:16" x14ac:dyDescent="0.25">
      <c r="A91" s="38">
        <v>32</v>
      </c>
      <c r="B91" s="43" t="s">
        <v>97</v>
      </c>
      <c r="C91" s="44">
        <v>1401</v>
      </c>
      <c r="D91" s="44">
        <v>9128.9</v>
      </c>
      <c r="E91" s="6">
        <v>26469.634778603398</v>
      </c>
      <c r="F91" s="6">
        <v>176.68597812499999</v>
      </c>
      <c r="G91" s="16"/>
      <c r="H91" s="6">
        <v>656.63597737218504</v>
      </c>
      <c r="I91" s="16"/>
      <c r="J91" s="41">
        <f t="shared" si="5"/>
        <v>25.408913159085802</v>
      </c>
      <c r="K91" s="11">
        <f t="shared" si="6"/>
        <v>231955.42733797838</v>
      </c>
      <c r="L91" s="11">
        <f t="shared" si="7"/>
        <v>205485.792559375</v>
      </c>
      <c r="M91" s="11">
        <f t="shared" si="8"/>
        <v>0</v>
      </c>
      <c r="N91" s="8"/>
      <c r="O91" s="9"/>
      <c r="P91" s="10"/>
    </row>
    <row r="92" spans="1:16" x14ac:dyDescent="0.25">
      <c r="A92" s="38">
        <v>33</v>
      </c>
      <c r="B92" s="43" t="s">
        <v>98</v>
      </c>
      <c r="C92" s="44">
        <v>819</v>
      </c>
      <c r="D92" s="44">
        <v>7454.8</v>
      </c>
      <c r="E92" s="6">
        <v>10974.1356328698</v>
      </c>
      <c r="F92" s="6">
        <v>148.84801458080199</v>
      </c>
      <c r="G92" s="16"/>
      <c r="H92" s="6">
        <v>311.28796780210001</v>
      </c>
      <c r="I92" s="16"/>
      <c r="J92" s="41">
        <f t="shared" si="5"/>
        <v>24.693402450815917</v>
      </c>
      <c r="K92" s="11">
        <f t="shared" si="6"/>
        <v>184084.37659034249</v>
      </c>
      <c r="L92" s="11">
        <f t="shared" si="7"/>
        <v>173110.24095747271</v>
      </c>
      <c r="M92" s="11">
        <f t="shared" si="8"/>
        <v>0</v>
      </c>
      <c r="N92" s="8"/>
      <c r="O92" s="9"/>
      <c r="P92" s="10"/>
    </row>
    <row r="93" spans="1:16" x14ac:dyDescent="0.25">
      <c r="A93" s="38">
        <v>34</v>
      </c>
      <c r="B93" s="43" t="s">
        <v>99</v>
      </c>
      <c r="C93" s="44">
        <v>1702</v>
      </c>
      <c r="D93" s="44">
        <v>9260.6</v>
      </c>
      <c r="E93" s="6">
        <v>33394.628499580598</v>
      </c>
      <c r="F93" s="6">
        <v>135.16915339479999</v>
      </c>
      <c r="G93" s="16"/>
      <c r="H93" s="6">
        <v>1208.5074601844001</v>
      </c>
      <c r="I93" s="16"/>
      <c r="J93" s="41">
        <f t="shared" si="5"/>
        <v>20.581426030465952</v>
      </c>
      <c r="K93" s="11">
        <f t="shared" si="6"/>
        <v>190596.353897733</v>
      </c>
      <c r="L93" s="11">
        <f t="shared" si="7"/>
        <v>157201.7253981524</v>
      </c>
      <c r="M93" s="11">
        <f t="shared" si="8"/>
        <v>0</v>
      </c>
      <c r="N93" s="8"/>
      <c r="O93" s="9"/>
      <c r="P93" s="10"/>
    </row>
    <row r="94" spans="1:16" x14ac:dyDescent="0.25">
      <c r="A94" s="38">
        <v>35</v>
      </c>
      <c r="B94" s="43" t="s">
        <v>100</v>
      </c>
      <c r="C94" s="44">
        <v>1824</v>
      </c>
      <c r="D94" s="44">
        <v>16121.4</v>
      </c>
      <c r="E94" s="6">
        <v>65205.461805555002</v>
      </c>
      <c r="F94" s="6">
        <v>178.80491125</v>
      </c>
      <c r="G94" s="16"/>
      <c r="H94" s="6">
        <v>1311.7708333333701</v>
      </c>
      <c r="I94" s="6">
        <v>261</v>
      </c>
      <c r="J94" s="41">
        <f t="shared" si="5"/>
        <v>16.943663304012368</v>
      </c>
      <c r="K94" s="11">
        <f t="shared" si="6"/>
        <v>273155.57358930499</v>
      </c>
      <c r="L94" s="11">
        <f t="shared" si="7"/>
        <v>207950.11178375001</v>
      </c>
      <c r="M94" s="11">
        <f t="shared" si="8"/>
        <v>0</v>
      </c>
      <c r="N94" s="8"/>
      <c r="O94" s="9"/>
      <c r="P94" s="10"/>
    </row>
    <row r="95" spans="1:16" x14ac:dyDescent="0.25">
      <c r="A95" s="38">
        <v>36</v>
      </c>
      <c r="B95" s="43" t="s">
        <v>101</v>
      </c>
      <c r="C95" s="44">
        <v>1177</v>
      </c>
      <c r="D95" s="44">
        <v>6951.6</v>
      </c>
      <c r="E95" s="6">
        <v>12539.597271843801</v>
      </c>
      <c r="F95" s="6">
        <v>84.130927868023306</v>
      </c>
      <c r="G95" s="16"/>
      <c r="H95" s="6">
        <v>171.38848041329999</v>
      </c>
      <c r="I95" s="16"/>
      <c r="J95" s="41">
        <f t="shared" si="5"/>
        <v>15.878915124914393</v>
      </c>
      <c r="K95" s="11">
        <f t="shared" si="6"/>
        <v>110383.8663823549</v>
      </c>
      <c r="L95" s="11">
        <f t="shared" si="7"/>
        <v>97844.269110511101</v>
      </c>
      <c r="M95" s="11">
        <f t="shared" si="8"/>
        <v>0</v>
      </c>
      <c r="N95" s="8"/>
      <c r="O95" s="9"/>
      <c r="P95" s="10"/>
    </row>
    <row r="96" spans="1:16" x14ac:dyDescent="0.25">
      <c r="A96" s="38">
        <v>37</v>
      </c>
      <c r="B96" s="43" t="s">
        <v>102</v>
      </c>
      <c r="C96" s="44">
        <v>57</v>
      </c>
      <c r="D96" s="44">
        <v>626</v>
      </c>
      <c r="E96" s="6">
        <v>8580.5</v>
      </c>
      <c r="F96" s="16"/>
      <c r="G96" s="16"/>
      <c r="H96" s="6">
        <v>93.709449404761997</v>
      </c>
      <c r="I96" s="16"/>
      <c r="J96" s="41">
        <f t="shared" si="5"/>
        <v>13.706869009584665</v>
      </c>
      <c r="K96" s="11">
        <f t="shared" si="6"/>
        <v>8580.5</v>
      </c>
      <c r="L96" s="11">
        <f t="shared" si="7"/>
        <v>0</v>
      </c>
      <c r="M96" s="11">
        <f t="shared" si="8"/>
        <v>0</v>
      </c>
      <c r="N96" s="8"/>
      <c r="O96" s="9"/>
      <c r="P96" s="10"/>
    </row>
    <row r="97" spans="1:16" x14ac:dyDescent="0.25">
      <c r="A97" s="38">
        <v>38</v>
      </c>
      <c r="B97" s="43" t="s">
        <v>103</v>
      </c>
      <c r="C97" s="44">
        <v>667</v>
      </c>
      <c r="D97" s="44">
        <v>12618.4</v>
      </c>
      <c r="E97" s="6">
        <v>15428.5395270272</v>
      </c>
      <c r="F97" s="6">
        <v>86.757729729746003</v>
      </c>
      <c r="G97" s="16"/>
      <c r="H97" s="6">
        <v>589.45027777778</v>
      </c>
      <c r="I97" s="6">
        <v>101</v>
      </c>
      <c r="J97" s="41">
        <f t="shared" si="5"/>
        <v>9.2189009068282672</v>
      </c>
      <c r="K97" s="11">
        <f t="shared" si="6"/>
        <v>116327.77920272179</v>
      </c>
      <c r="L97" s="11">
        <f t="shared" si="7"/>
        <v>100899.2396756946</v>
      </c>
      <c r="M97" s="11">
        <f t="shared" si="8"/>
        <v>0</v>
      </c>
      <c r="N97" s="8"/>
      <c r="O97" s="9"/>
      <c r="P97" s="10"/>
    </row>
    <row r="98" spans="1:16" x14ac:dyDescent="0.25">
      <c r="A98" s="38">
        <v>39</v>
      </c>
      <c r="B98" s="43" t="s">
        <v>104</v>
      </c>
      <c r="C98" s="44">
        <v>351</v>
      </c>
      <c r="D98" s="44">
        <v>5309</v>
      </c>
      <c r="E98" s="6">
        <v>3785.0714120369998</v>
      </c>
      <c r="F98" s="6">
        <v>37.507564583334101</v>
      </c>
      <c r="G98" s="16"/>
      <c r="H98" s="6">
        <v>269.26231949206999</v>
      </c>
      <c r="I98" s="6">
        <v>67.645138888890003</v>
      </c>
      <c r="J98" s="41">
        <f t="shared" si="5"/>
        <v>8.9294347377009924</v>
      </c>
      <c r="K98" s="11">
        <f t="shared" si="6"/>
        <v>47406.369022454564</v>
      </c>
      <c r="L98" s="11">
        <f t="shared" si="7"/>
        <v>43621.297610417561</v>
      </c>
      <c r="M98" s="11">
        <f t="shared" si="8"/>
        <v>0</v>
      </c>
      <c r="N98" s="8"/>
      <c r="O98" s="9"/>
      <c r="P98" s="10"/>
    </row>
    <row r="99" spans="1:16" x14ac:dyDescent="0.25">
      <c r="A99" s="65"/>
      <c r="B99" s="61" t="s">
        <v>63</v>
      </c>
      <c r="C99" s="62">
        <f t="shared" ref="C99:I99" si="9">SUM(C60:C98)</f>
        <v>35622</v>
      </c>
      <c r="D99" s="62">
        <f t="shared" si="9"/>
        <v>213173.55999999997</v>
      </c>
      <c r="E99" s="62">
        <f t="shared" si="9"/>
        <v>994934.89065756823</v>
      </c>
      <c r="F99" s="62">
        <f t="shared" si="9"/>
        <v>5193.2804533839007</v>
      </c>
      <c r="G99" s="62">
        <f t="shared" si="9"/>
        <v>54472.453064875896</v>
      </c>
      <c r="H99" s="62">
        <f t="shared" si="9"/>
        <v>18184.512275925164</v>
      </c>
      <c r="I99" s="62">
        <f t="shared" si="9"/>
        <v>1858.8154914246979</v>
      </c>
      <c r="J99" s="63"/>
      <c r="K99" s="64"/>
      <c r="L99" s="64"/>
      <c r="M99" s="64"/>
      <c r="O99" s="9"/>
    </row>
    <row r="100" spans="1:16" x14ac:dyDescent="0.25">
      <c r="A100" s="65"/>
      <c r="B100" s="61" t="s">
        <v>64</v>
      </c>
      <c r="C100" s="62"/>
      <c r="D100" s="62"/>
      <c r="E100" s="62"/>
      <c r="F100" s="62"/>
      <c r="G100" s="62"/>
      <c r="H100" s="62"/>
      <c r="I100" s="62"/>
      <c r="J100" s="67">
        <f>SUM(J60:J94)/39</f>
        <v>45.273585873369171</v>
      </c>
      <c r="K100" s="64"/>
      <c r="L100" s="64"/>
      <c r="M100" s="64"/>
      <c r="O100" s="9"/>
    </row>
    <row r="101" spans="1:16" ht="13.5" customHeight="1" x14ac:dyDescent="0.25">
      <c r="A101" s="18"/>
      <c r="B101" s="19"/>
      <c r="C101" s="20"/>
      <c r="D101" s="20"/>
      <c r="E101" s="20"/>
      <c r="F101" s="20"/>
      <c r="G101" s="20"/>
      <c r="H101" s="20"/>
      <c r="I101" s="20"/>
      <c r="J101" s="21"/>
      <c r="K101" s="22"/>
      <c r="L101" s="22"/>
      <c r="M101" s="22"/>
      <c r="O101" s="9"/>
    </row>
    <row r="102" spans="1:16" hidden="1" x14ac:dyDescent="0.25">
      <c r="A102" s="18"/>
      <c r="B102" s="19"/>
      <c r="C102" s="20"/>
      <c r="D102" s="20"/>
      <c r="E102" s="20"/>
      <c r="F102" s="20"/>
      <c r="G102" s="20"/>
      <c r="H102" s="20"/>
      <c r="I102" s="20"/>
      <c r="J102" s="21"/>
      <c r="K102" s="22"/>
      <c r="L102" s="22"/>
      <c r="M102" s="22"/>
      <c r="O102" s="9"/>
    </row>
    <row r="103" spans="1:16" hidden="1" x14ac:dyDescent="0.25">
      <c r="A103" s="18"/>
      <c r="B103" s="19"/>
      <c r="C103" s="20"/>
      <c r="D103" s="20"/>
      <c r="E103" s="20"/>
      <c r="F103" s="20"/>
      <c r="G103" s="20"/>
      <c r="H103" s="20"/>
      <c r="I103" s="20"/>
      <c r="J103" s="21"/>
      <c r="K103" s="22"/>
      <c r="L103" s="22"/>
      <c r="M103" s="22"/>
      <c r="O103" s="9"/>
    </row>
    <row r="104" spans="1:16" hidden="1" x14ac:dyDescent="0.25">
      <c r="A104" s="18"/>
      <c r="B104" s="19"/>
      <c r="C104" s="20"/>
      <c r="D104" s="20"/>
      <c r="E104" s="20"/>
      <c r="F104" s="20"/>
      <c r="G104" s="20"/>
      <c r="H104" s="20"/>
      <c r="I104" s="20"/>
      <c r="J104" s="21"/>
      <c r="K104" s="22"/>
      <c r="L104" s="22"/>
      <c r="M104" s="22"/>
      <c r="O104" s="9"/>
    </row>
    <row r="105" spans="1:16" hidden="1" x14ac:dyDescent="0.25">
      <c r="A105" s="18"/>
      <c r="B105" s="19"/>
      <c r="C105" s="20"/>
      <c r="D105" s="20"/>
      <c r="E105" s="20"/>
      <c r="F105" s="20"/>
      <c r="G105" s="20"/>
      <c r="H105" s="20"/>
      <c r="I105" s="20"/>
      <c r="J105" s="21"/>
      <c r="K105" s="22"/>
      <c r="L105" s="22"/>
      <c r="M105" s="22"/>
      <c r="O105" s="9"/>
    </row>
    <row r="106" spans="1:16" x14ac:dyDescent="0.25">
      <c r="A106" s="18"/>
      <c r="B106" s="19"/>
      <c r="C106" s="20"/>
      <c r="D106" s="20"/>
      <c r="E106" s="20"/>
      <c r="F106" s="20"/>
      <c r="G106" s="20"/>
      <c r="H106" s="20"/>
      <c r="I106" s="20"/>
      <c r="J106" s="21"/>
      <c r="K106" s="22"/>
      <c r="L106" s="22"/>
      <c r="M106" s="22"/>
      <c r="O106" s="9"/>
    </row>
    <row r="107" spans="1:16" ht="31.35" customHeight="1" x14ac:dyDescent="0.25">
      <c r="A107" s="18"/>
      <c r="B107" s="19"/>
      <c r="C107" s="20"/>
      <c r="D107" s="20"/>
      <c r="E107" s="20"/>
      <c r="F107" s="20"/>
      <c r="G107" s="20"/>
      <c r="H107" s="20"/>
      <c r="I107" s="20"/>
      <c r="J107" s="21"/>
      <c r="K107" s="23"/>
      <c r="L107" s="22"/>
      <c r="M107" s="22"/>
      <c r="O107" s="9"/>
    </row>
    <row r="108" spans="1:16" ht="20.25" customHeight="1" x14ac:dyDescent="0.25">
      <c r="O108" s="9"/>
    </row>
    <row r="109" spans="1:16" ht="24.75" customHeight="1" x14ac:dyDescent="0.25">
      <c r="A109" s="57" t="s">
        <v>1</v>
      </c>
      <c r="B109" s="58" t="s">
        <v>2</v>
      </c>
      <c r="C109" s="58" t="s">
        <v>3</v>
      </c>
      <c r="D109" s="58" t="s">
        <v>4</v>
      </c>
      <c r="E109" s="58" t="s">
        <v>5</v>
      </c>
      <c r="F109" s="58"/>
      <c r="G109" s="58"/>
      <c r="H109" s="58"/>
      <c r="I109" s="58"/>
      <c r="J109" s="58" t="s">
        <v>6</v>
      </c>
      <c r="K109" s="58" t="s">
        <v>7</v>
      </c>
      <c r="L109" s="58"/>
      <c r="M109" s="58"/>
      <c r="O109" s="9"/>
    </row>
    <row r="110" spans="1:16" ht="38.25" x14ac:dyDescent="0.25">
      <c r="A110" s="57"/>
      <c r="B110" s="58"/>
      <c r="C110" s="58"/>
      <c r="D110" s="58"/>
      <c r="E110" s="59" t="s">
        <v>8</v>
      </c>
      <c r="F110" s="59" t="s">
        <v>9</v>
      </c>
      <c r="G110" s="59" t="s">
        <v>10</v>
      </c>
      <c r="H110" s="59" t="s">
        <v>11</v>
      </c>
      <c r="I110" s="59" t="s">
        <v>12</v>
      </c>
      <c r="J110" s="58"/>
      <c r="K110" s="59" t="s">
        <v>13</v>
      </c>
      <c r="L110" s="59" t="s">
        <v>14</v>
      </c>
      <c r="M110" s="59" t="s">
        <v>15</v>
      </c>
      <c r="O110" s="9"/>
    </row>
    <row r="111" spans="1:16" x14ac:dyDescent="0.25">
      <c r="A111" s="45" t="s">
        <v>105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O111" s="9"/>
    </row>
    <row r="112" spans="1:16" ht="25.5" x14ac:dyDescent="0.25">
      <c r="A112" s="38">
        <v>1</v>
      </c>
      <c r="B112" s="43" t="s">
        <v>106</v>
      </c>
      <c r="C112" s="46">
        <v>20</v>
      </c>
      <c r="D112" s="47">
        <v>91.3</v>
      </c>
      <c r="E112" s="6">
        <v>1659.5920818960101</v>
      </c>
      <c r="F112" s="24"/>
      <c r="G112" s="6">
        <v>1221.20831084727</v>
      </c>
      <c r="H112" s="24"/>
      <c r="I112" s="24"/>
      <c r="J112" s="41">
        <f t="shared" ref="J112:J125" si="10">K112/D112</f>
        <v>145.24721834551013</v>
      </c>
      <c r="K112" s="25">
        <f t="shared" ref="K112:K125" si="11">L112+M112+E112</f>
        <v>13261.071034945075</v>
      </c>
      <c r="L112" s="25">
        <f t="shared" ref="L112:L125" si="12">F112*1163</f>
        <v>0</v>
      </c>
      <c r="M112" s="25">
        <f t="shared" ref="M112:M125" si="13">G112*9.5</f>
        <v>11601.478953049065</v>
      </c>
      <c r="O112" s="9"/>
    </row>
    <row r="113" spans="1:15" ht="25.5" x14ac:dyDescent="0.25">
      <c r="A113" s="38">
        <v>2</v>
      </c>
      <c r="B113" s="43" t="s">
        <v>107</v>
      </c>
      <c r="C113" s="46">
        <v>44</v>
      </c>
      <c r="D113" s="47">
        <v>647</v>
      </c>
      <c r="E113" s="6">
        <v>44943.254400817998</v>
      </c>
      <c r="F113" s="7"/>
      <c r="G113" s="6">
        <v>2991.0988128491999</v>
      </c>
      <c r="H113" s="6">
        <v>246.49690459742999</v>
      </c>
      <c r="I113" s="24"/>
      <c r="J113" s="41">
        <f t="shared" si="10"/>
        <v>113.38283326566521</v>
      </c>
      <c r="K113" s="25">
        <f t="shared" si="11"/>
        <v>73358.693122885394</v>
      </c>
      <c r="L113" s="25">
        <f t="shared" si="12"/>
        <v>0</v>
      </c>
      <c r="M113" s="25">
        <f t="shared" si="13"/>
        <v>28415.4387220674</v>
      </c>
      <c r="O113" s="9"/>
    </row>
    <row r="114" spans="1:15" ht="25.5" x14ac:dyDescent="0.25">
      <c r="A114" s="38">
        <v>3</v>
      </c>
      <c r="B114" s="43" t="s">
        <v>108</v>
      </c>
      <c r="C114" s="46"/>
      <c r="D114" s="47">
        <v>679</v>
      </c>
      <c r="E114" s="6">
        <v>7384.0250402823003</v>
      </c>
      <c r="F114" s="24"/>
      <c r="G114" s="6">
        <v>6886.2610601833003</v>
      </c>
      <c r="H114" s="25"/>
      <c r="I114" s="25"/>
      <c r="J114" s="41">
        <f t="shared" si="10"/>
        <v>107.22165701328962</v>
      </c>
      <c r="K114" s="25">
        <f t="shared" si="11"/>
        <v>72803.505112023646</v>
      </c>
      <c r="L114" s="25">
        <f t="shared" si="12"/>
        <v>0</v>
      </c>
      <c r="M114" s="25">
        <f t="shared" si="13"/>
        <v>65419.480071741353</v>
      </c>
      <c r="O114" s="9"/>
    </row>
    <row r="115" spans="1:15" x14ac:dyDescent="0.25">
      <c r="A115" s="38">
        <v>4</v>
      </c>
      <c r="B115" s="43" t="s">
        <v>109</v>
      </c>
      <c r="C115" s="48"/>
      <c r="D115" s="47">
        <v>956</v>
      </c>
      <c r="E115" s="49">
        <v>13431.022378656</v>
      </c>
      <c r="F115" s="24"/>
      <c r="G115" s="6">
        <v>8670.4832485986008</v>
      </c>
      <c r="H115" s="49">
        <v>217.65988788945</v>
      </c>
      <c r="I115" s="24"/>
      <c r="J115" s="41">
        <f t="shared" si="10"/>
        <v>100.20984648571412</v>
      </c>
      <c r="K115" s="25">
        <f t="shared" si="11"/>
        <v>95800.613240342704</v>
      </c>
      <c r="L115" s="25">
        <f t="shared" si="12"/>
        <v>0</v>
      </c>
      <c r="M115" s="25">
        <f t="shared" si="13"/>
        <v>82369.590861686709</v>
      </c>
      <c r="O115" s="9"/>
    </row>
    <row r="116" spans="1:15" ht="25.5" x14ac:dyDescent="0.25">
      <c r="A116" s="38">
        <v>5</v>
      </c>
      <c r="B116" s="43" t="s">
        <v>110</v>
      </c>
      <c r="C116" s="46">
        <v>30</v>
      </c>
      <c r="D116" s="47">
        <v>137.5</v>
      </c>
      <c r="E116" s="6">
        <v>1474.0049927959401</v>
      </c>
      <c r="F116" s="24"/>
      <c r="G116" s="6">
        <v>1218.5129378980901</v>
      </c>
      <c r="H116" s="25"/>
      <c r="I116" s="25"/>
      <c r="J116" s="41">
        <f t="shared" si="10"/>
        <v>94.90820292965671</v>
      </c>
      <c r="K116" s="25">
        <f t="shared" si="11"/>
        <v>13049.877902827797</v>
      </c>
      <c r="L116" s="25">
        <f t="shared" si="12"/>
        <v>0</v>
      </c>
      <c r="M116" s="25">
        <f t="shared" si="13"/>
        <v>11575.872910031856</v>
      </c>
      <c r="O116" s="9"/>
    </row>
    <row r="117" spans="1:15" ht="25.5" x14ac:dyDescent="0.25">
      <c r="A117" s="38">
        <v>6</v>
      </c>
      <c r="B117" s="43" t="s">
        <v>111</v>
      </c>
      <c r="C117" s="48"/>
      <c r="D117" s="46">
        <v>537.4</v>
      </c>
      <c r="E117" s="6">
        <v>8496.6765241734993</v>
      </c>
      <c r="F117" s="6">
        <v>33.85</v>
      </c>
      <c r="G117" s="24"/>
      <c r="H117" s="6">
        <v>137.97140763601001</v>
      </c>
      <c r="I117" s="24"/>
      <c r="J117" s="41">
        <f t="shared" si="10"/>
        <v>89.066294239251022</v>
      </c>
      <c r="K117" s="25">
        <f t="shared" si="11"/>
        <v>47864.2265241735</v>
      </c>
      <c r="L117" s="25">
        <f t="shared" si="12"/>
        <v>39367.550000000003</v>
      </c>
      <c r="M117" s="25">
        <f t="shared" si="13"/>
        <v>0</v>
      </c>
      <c r="O117" s="9"/>
    </row>
    <row r="118" spans="1:15" x14ac:dyDescent="0.25">
      <c r="A118" s="38">
        <v>7</v>
      </c>
      <c r="B118" s="43" t="s">
        <v>112</v>
      </c>
      <c r="C118" s="46">
        <v>1060</v>
      </c>
      <c r="D118" s="47">
        <v>1559</v>
      </c>
      <c r="E118" s="6">
        <v>54206.5792657048</v>
      </c>
      <c r="F118" s="26"/>
      <c r="G118" s="6">
        <v>8142.6011078252996</v>
      </c>
      <c r="H118" s="6">
        <v>453.19308256290998</v>
      </c>
      <c r="I118" s="25"/>
      <c r="J118" s="41">
        <f t="shared" si="10"/>
        <v>84.388255157180978</v>
      </c>
      <c r="K118" s="25">
        <f t="shared" si="11"/>
        <v>131561.28979004515</v>
      </c>
      <c r="L118" s="25">
        <f t="shared" si="12"/>
        <v>0</v>
      </c>
      <c r="M118" s="25">
        <f t="shared" si="13"/>
        <v>77354.710524340349</v>
      </c>
      <c r="O118" s="9"/>
    </row>
    <row r="119" spans="1:15" ht="25.5" x14ac:dyDescent="0.25">
      <c r="A119" s="38">
        <v>8</v>
      </c>
      <c r="B119" s="43" t="s">
        <v>113</v>
      </c>
      <c r="C119" s="46"/>
      <c r="D119" s="47">
        <v>522</v>
      </c>
      <c r="E119" s="6">
        <v>4102.1018720724996</v>
      </c>
      <c r="F119" s="24"/>
      <c r="G119" s="6">
        <v>3736.3922999300999</v>
      </c>
      <c r="H119" s="25"/>
      <c r="I119" s="25"/>
      <c r="J119" s="41">
        <f t="shared" si="10"/>
        <v>75.857909427985533</v>
      </c>
      <c r="K119" s="25">
        <f t="shared" si="11"/>
        <v>39597.828721408448</v>
      </c>
      <c r="L119" s="25">
        <f t="shared" si="12"/>
        <v>0</v>
      </c>
      <c r="M119" s="25">
        <f t="shared" si="13"/>
        <v>35495.726849335952</v>
      </c>
      <c r="O119" s="9"/>
    </row>
    <row r="120" spans="1:15" ht="25.5" x14ac:dyDescent="0.25">
      <c r="A120" s="38">
        <v>9</v>
      </c>
      <c r="B120" s="43" t="s">
        <v>114</v>
      </c>
      <c r="C120" s="46">
        <v>200</v>
      </c>
      <c r="D120" s="47">
        <v>1186</v>
      </c>
      <c r="E120" s="6">
        <v>15473.531845238</v>
      </c>
      <c r="F120" s="24"/>
      <c r="G120" s="6">
        <v>7599.4900992063303</v>
      </c>
      <c r="H120" s="6">
        <v>277.39662698410001</v>
      </c>
      <c r="I120" s="24"/>
      <c r="J120" s="41">
        <f t="shared" si="10"/>
        <v>73.919635571414958</v>
      </c>
      <c r="K120" s="25">
        <f t="shared" si="11"/>
        <v>87668.687787698145</v>
      </c>
      <c r="L120" s="25">
        <f t="shared" si="12"/>
        <v>0</v>
      </c>
      <c r="M120" s="25">
        <f t="shared" si="13"/>
        <v>72195.155942460144</v>
      </c>
      <c r="O120" s="9"/>
    </row>
    <row r="121" spans="1:15" ht="25.5" x14ac:dyDescent="0.25">
      <c r="A121" s="38">
        <v>10</v>
      </c>
      <c r="B121" s="43" t="s">
        <v>115</v>
      </c>
      <c r="C121" s="50"/>
      <c r="D121" s="47">
        <v>854.8</v>
      </c>
      <c r="E121" s="6">
        <v>62278.764677528001</v>
      </c>
      <c r="F121" s="27"/>
      <c r="G121" s="24"/>
      <c r="H121" s="6">
        <v>148.146106978261</v>
      </c>
      <c r="I121" s="24"/>
      <c r="J121" s="41">
        <f t="shared" si="10"/>
        <v>72.85770317913898</v>
      </c>
      <c r="K121" s="25">
        <f t="shared" si="11"/>
        <v>62278.764677528001</v>
      </c>
      <c r="L121" s="25">
        <f t="shared" si="12"/>
        <v>0</v>
      </c>
      <c r="M121" s="25">
        <f t="shared" si="13"/>
        <v>0</v>
      </c>
      <c r="O121" s="9"/>
    </row>
    <row r="122" spans="1:15" ht="25.5" x14ac:dyDescent="0.25">
      <c r="A122" s="38">
        <v>11</v>
      </c>
      <c r="B122" s="43" t="s">
        <v>116</v>
      </c>
      <c r="C122" s="48"/>
      <c r="D122" s="46">
        <v>2500</v>
      </c>
      <c r="E122" s="6">
        <v>63565.832200746998</v>
      </c>
      <c r="F122" s="6">
        <v>89.689820391065197</v>
      </c>
      <c r="G122" s="7"/>
      <c r="H122" s="6">
        <v>653.35700564162005</v>
      </c>
      <c r="I122" s="24"/>
      <c r="J122" s="41">
        <f t="shared" si="10"/>
        <v>67.150037326222332</v>
      </c>
      <c r="K122" s="25">
        <f t="shared" si="11"/>
        <v>167875.09331555583</v>
      </c>
      <c r="L122" s="25">
        <f t="shared" si="12"/>
        <v>104309.26111480882</v>
      </c>
      <c r="M122" s="25">
        <f t="shared" si="13"/>
        <v>0</v>
      </c>
      <c r="O122" s="9"/>
    </row>
    <row r="123" spans="1:15" ht="38.25" x14ac:dyDescent="0.25">
      <c r="A123" s="38">
        <v>12</v>
      </c>
      <c r="B123" s="43" t="s">
        <v>117</v>
      </c>
      <c r="C123" s="48">
        <v>158</v>
      </c>
      <c r="D123" s="47">
        <v>1587.7</v>
      </c>
      <c r="E123" s="6">
        <v>28051.657238123</v>
      </c>
      <c r="F123" s="6">
        <v>66.245336823735002</v>
      </c>
      <c r="G123" s="7"/>
      <c r="H123" s="6">
        <v>341.33359921558002</v>
      </c>
      <c r="I123" s="24"/>
      <c r="J123" s="41">
        <f t="shared" si="10"/>
        <v>66.193225397825046</v>
      </c>
      <c r="K123" s="25">
        <f t="shared" si="11"/>
        <v>105094.98396412682</v>
      </c>
      <c r="L123" s="25">
        <f t="shared" si="12"/>
        <v>77043.326726003812</v>
      </c>
      <c r="M123" s="25">
        <f t="shared" si="13"/>
        <v>0</v>
      </c>
      <c r="O123" s="9"/>
    </row>
    <row r="124" spans="1:15" x14ac:dyDescent="0.25">
      <c r="A124" s="38">
        <v>13</v>
      </c>
      <c r="B124" s="43" t="s">
        <v>118</v>
      </c>
      <c r="C124" s="46">
        <v>10</v>
      </c>
      <c r="D124" s="46">
        <v>712.9</v>
      </c>
      <c r="E124" s="6">
        <v>6508.2665618167002</v>
      </c>
      <c r="F124" s="25"/>
      <c r="G124" s="24"/>
      <c r="H124" s="6">
        <v>159.57243305968001</v>
      </c>
      <c r="I124" s="24"/>
      <c r="J124" s="41">
        <f t="shared" si="10"/>
        <v>9.1292839974985274</v>
      </c>
      <c r="K124" s="25">
        <f t="shared" si="11"/>
        <v>6508.2665618167002</v>
      </c>
      <c r="L124" s="25">
        <f t="shared" si="12"/>
        <v>0</v>
      </c>
      <c r="M124" s="25">
        <f t="shared" si="13"/>
        <v>0</v>
      </c>
      <c r="O124" s="9"/>
    </row>
    <row r="125" spans="1:15" ht="25.5" x14ac:dyDescent="0.25">
      <c r="A125" s="38">
        <v>14</v>
      </c>
      <c r="B125" s="43" t="s">
        <v>119</v>
      </c>
      <c r="C125" s="46">
        <v>30</v>
      </c>
      <c r="D125" s="47">
        <v>350</v>
      </c>
      <c r="E125" s="6">
        <v>272.43433194177999</v>
      </c>
      <c r="F125" s="24"/>
      <c r="G125" s="6">
        <v>176.240692749</v>
      </c>
      <c r="H125" s="25"/>
      <c r="I125" s="25"/>
      <c r="J125" s="41">
        <f t="shared" si="10"/>
        <v>5.562059751592229</v>
      </c>
      <c r="K125" s="25">
        <f t="shared" si="11"/>
        <v>1946.7209130572801</v>
      </c>
      <c r="L125" s="25">
        <f t="shared" si="12"/>
        <v>0</v>
      </c>
      <c r="M125" s="25">
        <f t="shared" si="13"/>
        <v>1674.2865811155</v>
      </c>
      <c r="O125" s="9"/>
    </row>
    <row r="126" spans="1:15" x14ac:dyDescent="0.25">
      <c r="A126" s="65"/>
      <c r="B126" s="61" t="s">
        <v>63</v>
      </c>
      <c r="C126" s="62">
        <f t="shared" ref="C126:H126" si="14">SUM(C112:C125)</f>
        <v>1552</v>
      </c>
      <c r="D126" s="62">
        <f t="shared" si="14"/>
        <v>12320.6</v>
      </c>
      <c r="E126" s="62">
        <f t="shared" si="14"/>
        <v>311847.74341179349</v>
      </c>
      <c r="F126" s="62">
        <f t="shared" si="14"/>
        <v>189.78515721480022</v>
      </c>
      <c r="G126" s="62">
        <f t="shared" si="14"/>
        <v>40642.288570087192</v>
      </c>
      <c r="H126" s="62">
        <f t="shared" si="14"/>
        <v>2635.1270545650409</v>
      </c>
      <c r="I126" s="68"/>
      <c r="J126" s="69"/>
      <c r="K126" s="69"/>
      <c r="L126" s="69"/>
      <c r="M126" s="64"/>
      <c r="O126" s="9"/>
    </row>
    <row r="127" spans="1:15" x14ac:dyDescent="0.25">
      <c r="A127" s="65"/>
      <c r="B127" s="61" t="s">
        <v>64</v>
      </c>
      <c r="C127" s="62"/>
      <c r="D127" s="62"/>
      <c r="E127" s="62"/>
      <c r="F127" s="62"/>
      <c r="G127" s="62"/>
      <c r="H127" s="62"/>
      <c r="I127" s="64"/>
      <c r="J127" s="63">
        <f>SUM(J112:J121)/14</f>
        <v>68.361396829629086</v>
      </c>
      <c r="K127" s="64"/>
      <c r="L127" s="64"/>
      <c r="M127" s="64"/>
      <c r="O127" s="9"/>
    </row>
    <row r="128" spans="1:15" ht="16.5" customHeight="1" x14ac:dyDescent="0.25">
      <c r="O128" s="9"/>
    </row>
    <row r="129" spans="1:15" ht="16.5" customHeight="1" x14ac:dyDescent="0.25">
      <c r="O129" s="9"/>
    </row>
    <row r="130" spans="1:15" ht="28.5" customHeight="1" x14ac:dyDescent="0.25">
      <c r="A130" s="57" t="s">
        <v>1</v>
      </c>
      <c r="B130" s="58" t="s">
        <v>2</v>
      </c>
      <c r="C130" s="58" t="s">
        <v>3</v>
      </c>
      <c r="D130" s="58" t="s">
        <v>4</v>
      </c>
      <c r="E130" s="58" t="s">
        <v>5</v>
      </c>
      <c r="F130" s="58"/>
      <c r="G130" s="58"/>
      <c r="H130" s="58"/>
      <c r="I130" s="58"/>
      <c r="J130" s="58" t="s">
        <v>6</v>
      </c>
      <c r="K130" s="58" t="s">
        <v>7</v>
      </c>
      <c r="L130" s="58"/>
      <c r="M130" s="58"/>
      <c r="O130" s="9"/>
    </row>
    <row r="131" spans="1:15" ht="38.25" x14ac:dyDescent="0.25">
      <c r="A131" s="57"/>
      <c r="B131" s="58"/>
      <c r="C131" s="58"/>
      <c r="D131" s="58"/>
      <c r="E131" s="59" t="s">
        <v>8</v>
      </c>
      <c r="F131" s="59" t="s">
        <v>9</v>
      </c>
      <c r="G131" s="59" t="s">
        <v>10</v>
      </c>
      <c r="H131" s="59" t="s">
        <v>11</v>
      </c>
      <c r="I131" s="59" t="s">
        <v>12</v>
      </c>
      <c r="J131" s="58"/>
      <c r="K131" s="59" t="s">
        <v>13</v>
      </c>
      <c r="L131" s="59" t="s">
        <v>14</v>
      </c>
      <c r="M131" s="59" t="s">
        <v>15</v>
      </c>
      <c r="O131" s="9"/>
    </row>
    <row r="132" spans="1:15" x14ac:dyDescent="0.25">
      <c r="A132" s="45" t="s">
        <v>120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O132" s="9"/>
    </row>
    <row r="133" spans="1:15" x14ac:dyDescent="0.25">
      <c r="A133" s="51">
        <v>1</v>
      </c>
      <c r="B133" s="43" t="s">
        <v>121</v>
      </c>
      <c r="C133" s="46">
        <v>15</v>
      </c>
      <c r="D133" s="46">
        <v>351</v>
      </c>
      <c r="E133" s="6">
        <v>3596.7227228682</v>
      </c>
      <c r="F133" s="6">
        <v>39.001136627907002</v>
      </c>
      <c r="G133" s="24"/>
      <c r="H133" s="6">
        <v>72.862112403100994</v>
      </c>
      <c r="I133" s="24"/>
      <c r="J133" s="52">
        <f t="shared" ref="J133:J142" si="15">K133/D133</f>
        <v>139.47306159864402</v>
      </c>
      <c r="K133" s="53">
        <f t="shared" ref="K133:K142" si="16">L133+M133+E133</f>
        <v>48955.044621124049</v>
      </c>
      <c r="L133" s="53">
        <f t="shared" ref="L133:L142" si="17">F133*1163</f>
        <v>45358.321898255846</v>
      </c>
      <c r="M133" s="53">
        <f t="shared" ref="M133:M142" si="18">G133*9.5</f>
        <v>0</v>
      </c>
      <c r="O133" s="9"/>
    </row>
    <row r="134" spans="1:15" ht="25.5" x14ac:dyDescent="0.25">
      <c r="A134" s="51">
        <v>2</v>
      </c>
      <c r="B134" s="43" t="s">
        <v>122</v>
      </c>
      <c r="C134" s="46">
        <v>1995</v>
      </c>
      <c r="D134" s="46">
        <v>20329.400000000001</v>
      </c>
      <c r="E134" s="6">
        <v>900879.82</v>
      </c>
      <c r="F134" s="6">
        <v>1451.4084137179</v>
      </c>
      <c r="G134" s="24"/>
      <c r="H134" s="6">
        <v>27320.013740220002</v>
      </c>
      <c r="I134" s="24"/>
      <c r="J134" s="52">
        <f t="shared" si="15"/>
        <v>127.34600161116006</v>
      </c>
      <c r="K134" s="53">
        <f t="shared" si="16"/>
        <v>2588867.8051539175</v>
      </c>
      <c r="L134" s="53">
        <f t="shared" si="17"/>
        <v>1687987.9851539177</v>
      </c>
      <c r="M134" s="53">
        <f t="shared" si="18"/>
        <v>0</v>
      </c>
      <c r="O134" s="9"/>
    </row>
    <row r="135" spans="1:15" ht="25.5" x14ac:dyDescent="0.25">
      <c r="A135" s="51">
        <v>3</v>
      </c>
      <c r="B135" s="43" t="s">
        <v>123</v>
      </c>
      <c r="C135" s="46">
        <v>810</v>
      </c>
      <c r="D135" s="46">
        <v>11225.1</v>
      </c>
      <c r="E135" s="6">
        <v>145985.44465192099</v>
      </c>
      <c r="F135" s="6">
        <v>589.95628173456203</v>
      </c>
      <c r="G135" s="6">
        <v>41365.211601306997</v>
      </c>
      <c r="H135" s="6">
        <v>7843.1537400144898</v>
      </c>
      <c r="I135" s="24"/>
      <c r="J135" s="52">
        <f t="shared" si="15"/>
        <v>109.13703312412657</v>
      </c>
      <c r="K135" s="53">
        <f t="shared" si="16"/>
        <v>1225074.1105216332</v>
      </c>
      <c r="L135" s="53">
        <f t="shared" si="17"/>
        <v>686119.1556572956</v>
      </c>
      <c r="M135" s="53">
        <f t="shared" si="18"/>
        <v>392969.51021241647</v>
      </c>
      <c r="O135" s="9"/>
    </row>
    <row r="136" spans="1:15" ht="25.5" x14ac:dyDescent="0.25">
      <c r="A136" s="51">
        <v>4</v>
      </c>
      <c r="B136" s="43" t="s">
        <v>124</v>
      </c>
      <c r="C136" s="46">
        <v>1031</v>
      </c>
      <c r="D136" s="46">
        <v>4949.6499999999996</v>
      </c>
      <c r="E136" s="6">
        <v>62378.997781387297</v>
      </c>
      <c r="F136" s="6">
        <v>307.65282972810002</v>
      </c>
      <c r="G136" s="24"/>
      <c r="H136" s="6">
        <v>878.01676550059994</v>
      </c>
      <c r="I136" s="24"/>
      <c r="J136" s="52">
        <f t="shared" si="15"/>
        <v>84.890697070533804</v>
      </c>
      <c r="K136" s="53">
        <f t="shared" si="16"/>
        <v>420179.23875516764</v>
      </c>
      <c r="L136" s="53">
        <f t="shared" si="17"/>
        <v>357800.24097378034</v>
      </c>
      <c r="M136" s="53">
        <f t="shared" si="18"/>
        <v>0</v>
      </c>
      <c r="O136" s="9"/>
    </row>
    <row r="137" spans="1:15" ht="25.5" x14ac:dyDescent="0.25">
      <c r="A137" s="51">
        <v>5</v>
      </c>
      <c r="B137" s="43" t="s">
        <v>125</v>
      </c>
      <c r="C137" s="46">
        <v>1125</v>
      </c>
      <c r="D137" s="46">
        <v>9098.4</v>
      </c>
      <c r="E137" s="6">
        <v>106481.689746734</v>
      </c>
      <c r="F137" s="6">
        <v>555.94828592013596</v>
      </c>
      <c r="G137" s="24"/>
      <c r="H137" s="6">
        <v>3193.3321997549001</v>
      </c>
      <c r="I137" s="24"/>
      <c r="J137" s="52">
        <f t="shared" si="15"/>
        <v>82.767249876005906</v>
      </c>
      <c r="K137" s="53">
        <f t="shared" si="16"/>
        <v>753049.5462718521</v>
      </c>
      <c r="L137" s="53">
        <f t="shared" si="17"/>
        <v>646567.85652511811</v>
      </c>
      <c r="M137" s="53">
        <f t="shared" si="18"/>
        <v>0</v>
      </c>
      <c r="O137" s="9"/>
    </row>
    <row r="138" spans="1:15" x14ac:dyDescent="0.25">
      <c r="A138" s="51">
        <v>6</v>
      </c>
      <c r="B138" s="43" t="s">
        <v>126</v>
      </c>
      <c r="C138" s="46">
        <v>756</v>
      </c>
      <c r="D138" s="46">
        <v>8204.2999999999993</v>
      </c>
      <c r="E138" s="6">
        <v>121514.51492171601</v>
      </c>
      <c r="F138" s="6">
        <v>437.84315153102199</v>
      </c>
      <c r="G138" s="24"/>
      <c r="H138" s="6">
        <v>786.85602419752001</v>
      </c>
      <c r="I138" s="24"/>
      <c r="J138" s="52">
        <f t="shared" si="15"/>
        <v>76.877503279048142</v>
      </c>
      <c r="K138" s="53">
        <f t="shared" si="16"/>
        <v>630726.10015229462</v>
      </c>
      <c r="L138" s="53">
        <f t="shared" si="17"/>
        <v>509211.58523057855</v>
      </c>
      <c r="M138" s="53">
        <f t="shared" si="18"/>
        <v>0</v>
      </c>
      <c r="O138" s="9"/>
    </row>
    <row r="139" spans="1:15" x14ac:dyDescent="0.25">
      <c r="A139" s="51">
        <v>7</v>
      </c>
      <c r="B139" s="43" t="s">
        <v>127</v>
      </c>
      <c r="C139" s="46">
        <v>761</v>
      </c>
      <c r="D139" s="46">
        <v>2161</v>
      </c>
      <c r="E139" s="6">
        <v>28830.771559348199</v>
      </c>
      <c r="F139" s="6">
        <v>115.842152620913</v>
      </c>
      <c r="G139" s="24"/>
      <c r="H139" s="6">
        <v>460.2030116162</v>
      </c>
      <c r="I139" s="24"/>
      <c r="J139" s="52">
        <f t="shared" si="15"/>
        <v>75.684958379208695</v>
      </c>
      <c r="K139" s="53">
        <f t="shared" si="16"/>
        <v>163555.19505747</v>
      </c>
      <c r="L139" s="53">
        <f t="shared" si="17"/>
        <v>134724.42349812182</v>
      </c>
      <c r="M139" s="53">
        <f t="shared" si="18"/>
        <v>0</v>
      </c>
      <c r="O139" s="9"/>
    </row>
    <row r="140" spans="1:15" ht="25.5" x14ac:dyDescent="0.25">
      <c r="A140" s="51">
        <v>8</v>
      </c>
      <c r="B140" s="43" t="s">
        <v>128</v>
      </c>
      <c r="C140" s="46">
        <v>310</v>
      </c>
      <c r="D140" s="46">
        <v>1643.5</v>
      </c>
      <c r="E140" s="6">
        <v>29932.55</v>
      </c>
      <c r="F140" s="6">
        <v>75.66</v>
      </c>
      <c r="G140" s="24"/>
      <c r="H140" s="25">
        <v>331.76</v>
      </c>
      <c r="I140" s="6">
        <v>40</v>
      </c>
      <c r="J140" s="52">
        <f t="shared" si="15"/>
        <v>71.752436872528151</v>
      </c>
      <c r="K140" s="53">
        <f t="shared" si="16"/>
        <v>117925.13</v>
      </c>
      <c r="L140" s="53">
        <f t="shared" si="17"/>
        <v>87992.58</v>
      </c>
      <c r="M140" s="53">
        <f t="shared" si="18"/>
        <v>0</v>
      </c>
      <c r="O140" s="9"/>
    </row>
    <row r="141" spans="1:15" ht="38.25" x14ac:dyDescent="0.25">
      <c r="A141" s="51">
        <v>9</v>
      </c>
      <c r="B141" s="43" t="s">
        <v>129</v>
      </c>
      <c r="C141" s="46">
        <v>910</v>
      </c>
      <c r="D141" s="46">
        <v>2539.5</v>
      </c>
      <c r="E141" s="6">
        <v>56315.758976618003</v>
      </c>
      <c r="F141" s="6">
        <v>67.310377470447406</v>
      </c>
      <c r="G141" s="6">
        <v>139.40298075079201</v>
      </c>
      <c r="H141" s="6">
        <v>1322.39832756444</v>
      </c>
      <c r="I141" s="25"/>
      <c r="J141" s="52">
        <f t="shared" si="15"/>
        <v>53.523156641811724</v>
      </c>
      <c r="K141" s="53">
        <f t="shared" si="16"/>
        <v>135922.05629188087</v>
      </c>
      <c r="L141" s="53">
        <f t="shared" si="17"/>
        <v>78281.968998130338</v>
      </c>
      <c r="M141" s="53">
        <f t="shared" si="18"/>
        <v>1324.328317132524</v>
      </c>
      <c r="O141" s="9"/>
    </row>
    <row r="142" spans="1:15" x14ac:dyDescent="0.25">
      <c r="A142" s="51">
        <v>10</v>
      </c>
      <c r="B142" s="43" t="s">
        <v>130</v>
      </c>
      <c r="C142" s="46">
        <v>185</v>
      </c>
      <c r="D142" s="46">
        <v>2840</v>
      </c>
      <c r="E142" s="24"/>
      <c r="F142" s="25"/>
      <c r="G142" s="24"/>
      <c r="H142" s="49">
        <v>1085.8098958333301</v>
      </c>
      <c r="I142" s="24"/>
      <c r="J142" s="52">
        <f t="shared" si="15"/>
        <v>0</v>
      </c>
      <c r="K142" s="53">
        <f t="shared" si="16"/>
        <v>0</v>
      </c>
      <c r="L142" s="53">
        <f t="shared" si="17"/>
        <v>0</v>
      </c>
      <c r="M142" s="53">
        <f t="shared" si="18"/>
        <v>0</v>
      </c>
      <c r="O142" s="9"/>
    </row>
    <row r="143" spans="1:15" x14ac:dyDescent="0.25">
      <c r="A143" s="65"/>
      <c r="B143" s="61" t="s">
        <v>63</v>
      </c>
      <c r="C143" s="62">
        <f t="shared" ref="C143:I143" si="19">SUM(C133:C142)</f>
        <v>7898</v>
      </c>
      <c r="D143" s="62">
        <f t="shared" si="19"/>
        <v>63341.850000000006</v>
      </c>
      <c r="E143" s="62">
        <f t="shared" si="19"/>
        <v>1455916.2703605925</v>
      </c>
      <c r="F143" s="62">
        <f t="shared" si="19"/>
        <v>3640.6226293509876</v>
      </c>
      <c r="G143" s="62">
        <f t="shared" si="19"/>
        <v>41504.614582057788</v>
      </c>
      <c r="H143" s="62">
        <f t="shared" si="19"/>
        <v>43294.405817104584</v>
      </c>
      <c r="I143" s="70">
        <f t="shared" si="19"/>
        <v>40</v>
      </c>
      <c r="J143" s="64"/>
      <c r="K143" s="64"/>
      <c r="L143" s="64"/>
      <c r="M143" s="64"/>
      <c r="O143" s="28"/>
    </row>
    <row r="144" spans="1:15" x14ac:dyDescent="0.25">
      <c r="A144" s="65"/>
      <c r="B144" s="61" t="s">
        <v>64</v>
      </c>
      <c r="C144" s="62"/>
      <c r="D144" s="62"/>
      <c r="E144" s="62"/>
      <c r="F144" s="62"/>
      <c r="G144" s="62"/>
      <c r="H144" s="62"/>
      <c r="I144" s="70"/>
      <c r="J144" s="70">
        <f>SUM(J133:J141)/9</f>
        <v>91.272455383674128</v>
      </c>
      <c r="K144" s="64"/>
      <c r="L144" s="64"/>
      <c r="M144" s="64"/>
      <c r="O144" s="28"/>
    </row>
    <row r="145" spans="1:15" ht="14.25" customHeight="1" x14ac:dyDescent="0.25">
      <c r="C145" s="20"/>
      <c r="D145" s="20"/>
      <c r="E145" s="20"/>
      <c r="F145" s="20"/>
      <c r="G145" s="20"/>
      <c r="H145" s="20"/>
      <c r="I145" s="20"/>
      <c r="J145" s="20"/>
      <c r="K145" s="22"/>
      <c r="L145" s="22"/>
      <c r="M145" s="22"/>
      <c r="O145" s="28"/>
    </row>
    <row r="146" spans="1:15" hidden="1" x14ac:dyDescent="0.25">
      <c r="C146" s="20"/>
      <c r="D146" s="20"/>
      <c r="E146" s="20"/>
      <c r="F146" s="20"/>
      <c r="G146" s="20"/>
      <c r="H146" s="20"/>
      <c r="I146" s="20"/>
      <c r="J146" s="20"/>
      <c r="K146" s="22"/>
      <c r="L146" s="22"/>
      <c r="M146" s="22"/>
      <c r="O146" s="28"/>
    </row>
    <row r="147" spans="1:15" hidden="1" x14ac:dyDescent="0.25">
      <c r="C147" s="20"/>
      <c r="D147" s="20"/>
      <c r="E147" s="20"/>
      <c r="F147" s="20"/>
      <c r="G147" s="20"/>
      <c r="H147" s="20"/>
      <c r="I147" s="20"/>
      <c r="J147" s="20"/>
      <c r="K147" s="22"/>
      <c r="L147" s="22"/>
      <c r="M147" s="22"/>
      <c r="O147" s="28"/>
    </row>
    <row r="148" spans="1:15" ht="12" customHeight="1" x14ac:dyDescent="0.25">
      <c r="F148" s="14"/>
      <c r="H148" s="20"/>
      <c r="I148" s="20"/>
      <c r="J148" s="20"/>
      <c r="O148" s="28"/>
    </row>
    <row r="149" spans="1:15" ht="44.25" customHeight="1" x14ac:dyDescent="0.25">
      <c r="H149" s="20"/>
      <c r="I149" s="20"/>
      <c r="J149" s="20"/>
      <c r="O149" s="28"/>
    </row>
    <row r="150" spans="1:15" ht="21.75" customHeight="1" x14ac:dyDescent="0.25">
      <c r="H150" s="20"/>
      <c r="I150" s="20"/>
      <c r="J150" s="20"/>
      <c r="O150" s="28"/>
    </row>
    <row r="151" spans="1:15" ht="25.5" customHeight="1" x14ac:dyDescent="0.25">
      <c r="A151" s="57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  <c r="F151" s="58"/>
      <c r="G151" s="58"/>
      <c r="H151" s="58"/>
      <c r="I151" s="58"/>
      <c r="J151" s="58" t="s">
        <v>6</v>
      </c>
      <c r="K151" s="58" t="s">
        <v>7</v>
      </c>
      <c r="L151" s="58"/>
      <c r="M151" s="58"/>
      <c r="O151" s="28"/>
    </row>
    <row r="152" spans="1:15" ht="38.25" x14ac:dyDescent="0.25">
      <c r="A152" s="57"/>
      <c r="B152" s="58"/>
      <c r="C152" s="58"/>
      <c r="D152" s="58"/>
      <c r="E152" s="59" t="s">
        <v>8</v>
      </c>
      <c r="F152" s="59" t="s">
        <v>9</v>
      </c>
      <c r="G152" s="59" t="s">
        <v>10</v>
      </c>
      <c r="H152" s="59" t="s">
        <v>11</v>
      </c>
      <c r="I152" s="59" t="s">
        <v>12</v>
      </c>
      <c r="J152" s="58"/>
      <c r="K152" s="59" t="s">
        <v>13</v>
      </c>
      <c r="L152" s="59" t="s">
        <v>14</v>
      </c>
      <c r="M152" s="59" t="s">
        <v>15</v>
      </c>
      <c r="O152" s="28"/>
    </row>
    <row r="153" spans="1:15" x14ac:dyDescent="0.25">
      <c r="A153" s="45" t="s">
        <v>131</v>
      </c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O153" s="28"/>
    </row>
    <row r="154" spans="1:15" x14ac:dyDescent="0.25">
      <c r="A154" s="38">
        <v>1</v>
      </c>
      <c r="B154" s="43" t="s">
        <v>132</v>
      </c>
      <c r="C154" s="46">
        <v>200</v>
      </c>
      <c r="D154" s="46">
        <v>1766.1</v>
      </c>
      <c r="E154" s="6">
        <v>2316.7769675926002</v>
      </c>
      <c r="F154" s="6">
        <v>141.51618402777899</v>
      </c>
      <c r="G154" s="29"/>
      <c r="H154" s="6">
        <v>63.848263888890003</v>
      </c>
      <c r="I154" s="29"/>
      <c r="J154" s="54">
        <f t="shared" ref="J154:J166" si="20">K154/D154</f>
        <v>94.50206612983385</v>
      </c>
      <c r="K154" s="55">
        <f t="shared" ref="K154:K166" si="21">L154+M154+E154</f>
        <v>166900.09899189955</v>
      </c>
      <c r="L154" s="53">
        <f t="shared" ref="L154:L166" si="22">F154*1163</f>
        <v>164583.32202430695</v>
      </c>
      <c r="M154" s="53">
        <f t="shared" ref="M154:M166" si="23">G154*9.5</f>
        <v>0</v>
      </c>
      <c r="O154" s="28"/>
    </row>
    <row r="155" spans="1:15" x14ac:dyDescent="0.25">
      <c r="A155" s="38">
        <v>2</v>
      </c>
      <c r="B155" s="43" t="s">
        <v>133</v>
      </c>
      <c r="C155" s="46">
        <v>20</v>
      </c>
      <c r="D155" s="46">
        <v>170.4</v>
      </c>
      <c r="E155" s="6">
        <v>486.33709548450003</v>
      </c>
      <c r="F155" s="29"/>
      <c r="G155" s="6">
        <v>1627.3490956994001</v>
      </c>
      <c r="H155" s="29"/>
      <c r="I155" s="29"/>
      <c r="J155" s="54">
        <f t="shared" si="20"/>
        <v>93.580713055333334</v>
      </c>
      <c r="K155" s="55">
        <f t="shared" si="21"/>
        <v>15946.153504628801</v>
      </c>
      <c r="L155" s="53">
        <f t="shared" si="22"/>
        <v>0</v>
      </c>
      <c r="M155" s="53">
        <f t="shared" si="23"/>
        <v>15459.816409144301</v>
      </c>
      <c r="O155" s="28"/>
    </row>
    <row r="156" spans="1:15" ht="25.5" x14ac:dyDescent="0.25">
      <c r="A156" s="38">
        <v>3</v>
      </c>
      <c r="B156" s="43" t="s">
        <v>134</v>
      </c>
      <c r="C156" s="46">
        <v>50</v>
      </c>
      <c r="D156" s="46">
        <v>426.8</v>
      </c>
      <c r="E156" s="6">
        <v>2399.19571078436</v>
      </c>
      <c r="F156" s="6">
        <v>31.898811274509999</v>
      </c>
      <c r="G156" s="29"/>
      <c r="H156" s="6">
        <v>25.670220588239999</v>
      </c>
      <c r="I156" s="6">
        <v>6.5567401960779996</v>
      </c>
      <c r="J156" s="54">
        <f t="shared" si="20"/>
        <v>92.543376811245281</v>
      </c>
      <c r="K156" s="55">
        <f t="shared" si="21"/>
        <v>39497.513223039488</v>
      </c>
      <c r="L156" s="55">
        <f t="shared" si="22"/>
        <v>37098.317512255126</v>
      </c>
      <c r="M156" s="53">
        <f t="shared" si="23"/>
        <v>0</v>
      </c>
      <c r="O156" s="28"/>
    </row>
    <row r="157" spans="1:15" x14ac:dyDescent="0.25">
      <c r="A157" s="38">
        <v>4</v>
      </c>
      <c r="B157" s="43" t="s">
        <v>135</v>
      </c>
      <c r="C157" s="46">
        <v>90</v>
      </c>
      <c r="D157" s="46">
        <v>761</v>
      </c>
      <c r="E157" s="6">
        <v>1687.23647893118</v>
      </c>
      <c r="F157" s="6">
        <v>57.377879210617998</v>
      </c>
      <c r="G157" s="29"/>
      <c r="H157" s="6">
        <v>50.376953225386998</v>
      </c>
      <c r="I157" s="6">
        <v>11</v>
      </c>
      <c r="J157" s="54">
        <f t="shared" si="20"/>
        <v>89.9050065714585</v>
      </c>
      <c r="K157" s="55">
        <f t="shared" si="21"/>
        <v>68417.710000879917</v>
      </c>
      <c r="L157" s="53">
        <f t="shared" si="22"/>
        <v>66730.473521948734</v>
      </c>
      <c r="M157" s="53">
        <f t="shared" si="23"/>
        <v>0</v>
      </c>
      <c r="O157" s="28"/>
    </row>
    <row r="158" spans="1:15" x14ac:dyDescent="0.25">
      <c r="A158" s="38">
        <v>5</v>
      </c>
      <c r="B158" s="43" t="s">
        <v>136</v>
      </c>
      <c r="C158" s="46"/>
      <c r="D158" s="46">
        <v>26</v>
      </c>
      <c r="E158" s="6">
        <v>17.507061503416999</v>
      </c>
      <c r="F158" s="29"/>
      <c r="G158" s="6">
        <v>237.88481992287001</v>
      </c>
      <c r="H158" s="29"/>
      <c r="I158" s="29"/>
      <c r="J158" s="54">
        <f t="shared" si="20"/>
        <v>87.592801952718531</v>
      </c>
      <c r="K158" s="55">
        <f t="shared" si="21"/>
        <v>2277.4128507706819</v>
      </c>
      <c r="L158" s="53">
        <f t="shared" si="22"/>
        <v>0</v>
      </c>
      <c r="M158" s="53">
        <f t="shared" si="23"/>
        <v>2259.9057892672649</v>
      </c>
      <c r="O158" s="28"/>
    </row>
    <row r="159" spans="1:15" x14ac:dyDescent="0.25">
      <c r="A159" s="38">
        <v>6</v>
      </c>
      <c r="B159" s="43" t="s">
        <v>137</v>
      </c>
      <c r="C159" s="46">
        <v>52</v>
      </c>
      <c r="D159" s="46">
        <v>1060.2</v>
      </c>
      <c r="E159" s="6">
        <v>1673.2224837662</v>
      </c>
      <c r="F159" s="6">
        <v>59.204734848480001</v>
      </c>
      <c r="G159" s="29"/>
      <c r="H159" s="6">
        <v>31.487860750361001</v>
      </c>
      <c r="I159" s="29"/>
      <c r="J159" s="54">
        <f t="shared" si="20"/>
        <v>66.523607916004948</v>
      </c>
      <c r="K159" s="55">
        <f t="shared" si="21"/>
        <v>70528.329112548454</v>
      </c>
      <c r="L159" s="53">
        <f t="shared" si="22"/>
        <v>68855.106628782247</v>
      </c>
      <c r="M159" s="53">
        <f t="shared" si="23"/>
        <v>0</v>
      </c>
      <c r="O159" s="28"/>
    </row>
    <row r="160" spans="1:15" x14ac:dyDescent="0.25">
      <c r="A160" s="38">
        <v>7</v>
      </c>
      <c r="B160" s="43" t="s">
        <v>138</v>
      </c>
      <c r="C160" s="46">
        <v>701</v>
      </c>
      <c r="D160" s="46">
        <v>2911</v>
      </c>
      <c r="E160" s="6">
        <v>4910.1633101852003</v>
      </c>
      <c r="F160" s="6">
        <v>121.21203784722999</v>
      </c>
      <c r="G160" s="29"/>
      <c r="H160" s="6">
        <v>97.383622685180001</v>
      </c>
      <c r="I160" s="29"/>
      <c r="J160" s="54">
        <f t="shared" si="20"/>
        <v>50.113281802306311</v>
      </c>
      <c r="K160" s="55">
        <f t="shared" si="21"/>
        <v>145879.76332651367</v>
      </c>
      <c r="L160" s="53">
        <f t="shared" si="22"/>
        <v>140969.60001632848</v>
      </c>
      <c r="M160" s="53">
        <f t="shared" si="23"/>
        <v>0</v>
      </c>
      <c r="O160" s="28"/>
    </row>
    <row r="161" spans="1:15" ht="25.5" x14ac:dyDescent="0.25">
      <c r="A161" s="38">
        <v>8</v>
      </c>
      <c r="B161" s="43" t="s">
        <v>139</v>
      </c>
      <c r="C161" s="46">
        <v>1151</v>
      </c>
      <c r="D161" s="46">
        <v>3136.7</v>
      </c>
      <c r="E161" s="6">
        <v>17431.200520833201</v>
      </c>
      <c r="F161" s="6">
        <v>105.523230208334</v>
      </c>
      <c r="G161" s="29"/>
      <c r="H161" s="6">
        <v>277.73854166669997</v>
      </c>
      <c r="I161" s="29"/>
      <c r="J161" s="54">
        <f t="shared" si="20"/>
        <v>44.682219291971073</v>
      </c>
      <c r="K161" s="55">
        <f t="shared" si="21"/>
        <v>140154.71725312565</v>
      </c>
      <c r="L161" s="53">
        <f t="shared" si="22"/>
        <v>122723.51673229244</v>
      </c>
      <c r="M161" s="53">
        <f t="shared" si="23"/>
        <v>0</v>
      </c>
      <c r="O161" s="28"/>
    </row>
    <row r="162" spans="1:15" x14ac:dyDescent="0.25">
      <c r="A162" s="38">
        <v>9</v>
      </c>
      <c r="B162" s="43" t="s">
        <v>140</v>
      </c>
      <c r="C162" s="46">
        <v>410</v>
      </c>
      <c r="D162" s="46">
        <v>1300.8</v>
      </c>
      <c r="E162" s="6">
        <v>1727.3791134339899</v>
      </c>
      <c r="F162" s="6">
        <v>46.7094124611111</v>
      </c>
      <c r="G162" s="29"/>
      <c r="H162" s="6">
        <v>59.794444444440003</v>
      </c>
      <c r="I162" s="29"/>
      <c r="J162" s="54">
        <f t="shared" si="20"/>
        <v>43.089195730093948</v>
      </c>
      <c r="K162" s="55">
        <f t="shared" si="21"/>
        <v>56050.425805706203</v>
      </c>
      <c r="L162" s="53">
        <f t="shared" si="22"/>
        <v>54323.046692272212</v>
      </c>
      <c r="M162" s="53">
        <f t="shared" si="23"/>
        <v>0</v>
      </c>
      <c r="O162" s="28"/>
    </row>
    <row r="163" spans="1:15" x14ac:dyDescent="0.25">
      <c r="A163" s="38">
        <v>10</v>
      </c>
      <c r="B163" s="43" t="s">
        <v>141</v>
      </c>
      <c r="C163" s="46">
        <v>500</v>
      </c>
      <c r="D163" s="46">
        <v>2129.3000000000002</v>
      </c>
      <c r="E163" s="6">
        <v>7064.9895833334003</v>
      </c>
      <c r="F163" s="6">
        <v>72.758944270834107</v>
      </c>
      <c r="G163" s="29"/>
      <c r="H163" s="6">
        <v>94.442187500000003</v>
      </c>
      <c r="I163" s="29"/>
      <c r="J163" s="54">
        <f t="shared" si="20"/>
        <v>43.058113826287254</v>
      </c>
      <c r="K163" s="55">
        <f t="shared" si="21"/>
        <v>91683.641770313465</v>
      </c>
      <c r="L163" s="53">
        <f t="shared" si="22"/>
        <v>84618.652186980064</v>
      </c>
      <c r="M163" s="53">
        <f t="shared" si="23"/>
        <v>0</v>
      </c>
      <c r="O163" s="28"/>
    </row>
    <row r="164" spans="1:15" ht="25.5" x14ac:dyDescent="0.25">
      <c r="A164" s="38">
        <v>11</v>
      </c>
      <c r="B164" s="43" t="s">
        <v>142</v>
      </c>
      <c r="C164" s="46">
        <v>100</v>
      </c>
      <c r="D164" s="46">
        <v>439.2</v>
      </c>
      <c r="E164" s="6">
        <v>11867.4743506984</v>
      </c>
      <c r="F164" s="30"/>
      <c r="G164" s="29"/>
      <c r="H164" s="29"/>
      <c r="I164" s="29"/>
      <c r="J164" s="54">
        <f t="shared" si="20"/>
        <v>27.020661089932606</v>
      </c>
      <c r="K164" s="55">
        <f t="shared" si="21"/>
        <v>11867.4743506984</v>
      </c>
      <c r="L164" s="53">
        <f t="shared" si="22"/>
        <v>0</v>
      </c>
      <c r="M164" s="53">
        <f t="shared" si="23"/>
        <v>0</v>
      </c>
      <c r="O164" s="28"/>
    </row>
    <row r="165" spans="1:15" x14ac:dyDescent="0.25">
      <c r="A165" s="38">
        <v>12</v>
      </c>
      <c r="B165" s="43" t="s">
        <v>143</v>
      </c>
      <c r="C165" s="46">
        <v>730</v>
      </c>
      <c r="D165" s="46">
        <v>2317</v>
      </c>
      <c r="E165" s="31">
        <v>25115.439999999999</v>
      </c>
      <c r="F165" s="32"/>
      <c r="G165" s="32"/>
      <c r="H165" s="31">
        <v>164.01</v>
      </c>
      <c r="I165" s="31">
        <v>12</v>
      </c>
      <c r="J165" s="54">
        <f t="shared" si="20"/>
        <v>10.839637462235649</v>
      </c>
      <c r="K165" s="55">
        <f t="shared" si="21"/>
        <v>25115.439999999999</v>
      </c>
      <c r="L165" s="53">
        <f t="shared" si="22"/>
        <v>0</v>
      </c>
      <c r="M165" s="53">
        <f t="shared" si="23"/>
        <v>0</v>
      </c>
      <c r="O165" s="28"/>
    </row>
    <row r="166" spans="1:15" x14ac:dyDescent="0.25">
      <c r="A166" s="38">
        <v>13</v>
      </c>
      <c r="B166" s="43" t="s">
        <v>144</v>
      </c>
      <c r="C166" s="46">
        <v>57</v>
      </c>
      <c r="D166" s="46">
        <v>240.1</v>
      </c>
      <c r="E166" s="6">
        <v>468.42708333333002</v>
      </c>
      <c r="F166" s="32"/>
      <c r="G166" s="29"/>
      <c r="H166" s="6">
        <v>8</v>
      </c>
      <c r="I166" s="29"/>
      <c r="J166" s="54">
        <f t="shared" si="20"/>
        <v>1.9509666111342359</v>
      </c>
      <c r="K166" s="55">
        <f t="shared" si="21"/>
        <v>468.42708333333002</v>
      </c>
      <c r="L166" s="53">
        <f t="shared" si="22"/>
        <v>0</v>
      </c>
      <c r="M166" s="53">
        <f t="shared" si="23"/>
        <v>0</v>
      </c>
      <c r="O166" s="28"/>
    </row>
    <row r="167" spans="1:15" x14ac:dyDescent="0.25">
      <c r="A167" s="71"/>
      <c r="B167" s="72" t="s">
        <v>145</v>
      </c>
      <c r="C167" s="73">
        <f t="shared" ref="C167:I167" si="24">SUM(C154:C166)</f>
        <v>4061</v>
      </c>
      <c r="D167" s="73">
        <f t="shared" si="24"/>
        <v>16684.599999999999</v>
      </c>
      <c r="E167" s="73">
        <f t="shared" si="24"/>
        <v>77165.349759879784</v>
      </c>
      <c r="F167" s="73">
        <f t="shared" si="24"/>
        <v>636.20123414889622</v>
      </c>
      <c r="G167" s="73">
        <f t="shared" si="24"/>
        <v>1865.2339156222702</v>
      </c>
      <c r="H167" s="73">
        <f t="shared" si="24"/>
        <v>872.75209474919814</v>
      </c>
      <c r="I167" s="73">
        <f t="shared" si="24"/>
        <v>29.556740196078</v>
      </c>
      <c r="J167" s="74"/>
      <c r="K167" s="74"/>
      <c r="L167" s="74"/>
      <c r="M167" s="74"/>
      <c r="O167" s="28"/>
    </row>
    <row r="168" spans="1:15" x14ac:dyDescent="0.25">
      <c r="A168" s="71"/>
      <c r="B168" s="72" t="s">
        <v>146</v>
      </c>
      <c r="C168" s="73"/>
      <c r="D168" s="73"/>
      <c r="E168" s="73"/>
      <c r="F168" s="73"/>
      <c r="G168" s="73"/>
      <c r="H168" s="73"/>
      <c r="I168" s="73"/>
      <c r="J168" s="75">
        <f>SUM(J154:J164)/13</f>
        <v>56.354695705937345</v>
      </c>
      <c r="K168" s="74"/>
      <c r="L168" s="74"/>
      <c r="M168" s="74"/>
      <c r="O168" s="28"/>
    </row>
    <row r="169" spans="1:15" x14ac:dyDescent="0.25">
      <c r="O169" s="28"/>
    </row>
    <row r="170" spans="1:15" ht="2.25" customHeight="1" x14ac:dyDescent="0.25">
      <c r="O170" s="28"/>
    </row>
    <row r="171" spans="1:15" ht="24.75" customHeight="1" x14ac:dyDescent="0.25">
      <c r="A171" s="57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  <c r="F171" s="58"/>
      <c r="G171" s="58"/>
      <c r="H171" s="58"/>
      <c r="I171" s="58"/>
      <c r="J171" s="58" t="s">
        <v>6</v>
      </c>
      <c r="K171" s="58" t="s">
        <v>7</v>
      </c>
      <c r="L171" s="58"/>
      <c r="M171" s="58"/>
      <c r="O171" s="28"/>
    </row>
    <row r="172" spans="1:15" ht="38.25" x14ac:dyDescent="0.25">
      <c r="A172" s="57"/>
      <c r="B172" s="58"/>
      <c r="C172" s="58"/>
      <c r="D172" s="58"/>
      <c r="E172" s="59" t="s">
        <v>8</v>
      </c>
      <c r="F172" s="59" t="s">
        <v>9</v>
      </c>
      <c r="G172" s="59" t="s">
        <v>10</v>
      </c>
      <c r="H172" s="59" t="s">
        <v>11</v>
      </c>
      <c r="I172" s="59" t="s">
        <v>12</v>
      </c>
      <c r="J172" s="58"/>
      <c r="K172" s="59" t="s">
        <v>13</v>
      </c>
      <c r="L172" s="59" t="s">
        <v>14</v>
      </c>
      <c r="M172" s="59" t="s">
        <v>15</v>
      </c>
      <c r="O172" s="28"/>
    </row>
    <row r="173" spans="1:15" x14ac:dyDescent="0.25">
      <c r="A173" s="45" t="s">
        <v>147</v>
      </c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O173" s="28"/>
    </row>
    <row r="174" spans="1:15" x14ac:dyDescent="0.25">
      <c r="A174" s="51">
        <v>1</v>
      </c>
      <c r="B174" s="43" t="s">
        <v>148</v>
      </c>
      <c r="C174" s="46">
        <v>1000</v>
      </c>
      <c r="D174" s="46">
        <v>1456</v>
      </c>
      <c r="E174" s="6">
        <v>110400.614318718</v>
      </c>
      <c r="F174" s="6">
        <v>221.470908127483</v>
      </c>
      <c r="G174" s="33"/>
      <c r="H174" s="6">
        <v>3096.6448393136002</v>
      </c>
      <c r="I174" s="34"/>
      <c r="J174" s="54">
        <f>K174/D174</f>
        <v>252.72752779600324</v>
      </c>
      <c r="K174" s="56">
        <f>L174+M174+E174</f>
        <v>367971.28047098074</v>
      </c>
      <c r="L174" s="56">
        <f>F174*1163</f>
        <v>257570.66615226274</v>
      </c>
      <c r="M174" s="56"/>
      <c r="O174" s="28"/>
    </row>
    <row r="175" spans="1:15" x14ac:dyDescent="0.25">
      <c r="A175" s="38">
        <v>2</v>
      </c>
      <c r="B175" s="43" t="s">
        <v>149</v>
      </c>
      <c r="C175" s="46">
        <v>80</v>
      </c>
      <c r="D175" s="46">
        <v>232.1</v>
      </c>
      <c r="E175" s="6">
        <v>300.88611849379998</v>
      </c>
      <c r="F175" s="6">
        <v>19.7603761896607</v>
      </c>
      <c r="G175" s="33"/>
      <c r="H175" s="6">
        <v>16.412500814893001</v>
      </c>
      <c r="I175" s="34"/>
      <c r="J175" s="54">
        <f>K175/D175</f>
        <v>100.31108844062557</v>
      </c>
      <c r="K175" s="56">
        <f>L175+M175+E175</f>
        <v>23282.203627069193</v>
      </c>
      <c r="L175" s="56">
        <f>F175*1163</f>
        <v>22981.317508575394</v>
      </c>
      <c r="M175" s="56"/>
      <c r="O175" s="28"/>
    </row>
    <row r="176" spans="1:15" x14ac:dyDescent="0.25">
      <c r="A176" s="38">
        <v>3</v>
      </c>
      <c r="B176" s="43" t="s">
        <v>150</v>
      </c>
      <c r="C176" s="46">
        <v>280</v>
      </c>
      <c r="D176" s="46">
        <v>1838.5</v>
      </c>
      <c r="E176" s="6">
        <v>113015.73514074</v>
      </c>
      <c r="F176" s="33"/>
      <c r="G176" s="33"/>
      <c r="H176" s="6">
        <v>232.93780740740999</v>
      </c>
      <c r="I176" s="34"/>
      <c r="J176" s="54">
        <f>K176/D176</f>
        <v>61.471707990611911</v>
      </c>
      <c r="K176" s="56">
        <f>L176+M176+E176</f>
        <v>113015.73514074</v>
      </c>
      <c r="L176" s="56">
        <f>F176*1163</f>
        <v>0</v>
      </c>
      <c r="M176" s="56"/>
      <c r="O176" s="28"/>
    </row>
    <row r="177" spans="1:15" x14ac:dyDescent="0.25">
      <c r="A177" s="38">
        <v>4</v>
      </c>
      <c r="B177" s="43" t="s">
        <v>151</v>
      </c>
      <c r="C177" s="46">
        <v>193</v>
      </c>
      <c r="D177" s="46">
        <v>1478</v>
      </c>
      <c r="E177" s="6">
        <v>12260.083333333399</v>
      </c>
      <c r="F177" s="6">
        <v>49.369664454715</v>
      </c>
      <c r="G177" s="33"/>
      <c r="H177" s="6">
        <v>139.41469907408</v>
      </c>
      <c r="I177" s="6">
        <v>83.331712962970002</v>
      </c>
      <c r="J177" s="54">
        <f>K177/D177</f>
        <v>47.142762580627156</v>
      </c>
      <c r="K177" s="56">
        <f>L177+M177+E177</f>
        <v>69677.003094166939</v>
      </c>
      <c r="L177" s="56">
        <f>F177*1163</f>
        <v>57416.919760833545</v>
      </c>
      <c r="M177" s="56"/>
      <c r="O177" s="28"/>
    </row>
    <row r="178" spans="1:15" x14ac:dyDescent="0.25">
      <c r="A178" s="65"/>
      <c r="B178" s="61" t="s">
        <v>145</v>
      </c>
      <c r="C178" s="62">
        <f>SUM(C174:C177)</f>
        <v>1553</v>
      </c>
      <c r="D178" s="62">
        <f>SUM(D174:D177)</f>
        <v>5004.6000000000004</v>
      </c>
      <c r="E178" s="62">
        <f>SUM(E174:E177)</f>
        <v>235977.3189112852</v>
      </c>
      <c r="F178" s="62">
        <f>SUM(F174:F177)</f>
        <v>290.60094877185867</v>
      </c>
      <c r="G178" s="64"/>
      <c r="H178" s="62">
        <f>SUM(H174:H177)</f>
        <v>3485.4098466099831</v>
      </c>
      <c r="I178" s="62">
        <f>SUM(I174:I177)</f>
        <v>83.331712962970002</v>
      </c>
      <c r="J178" s="64"/>
      <c r="K178" s="64"/>
      <c r="L178" s="76"/>
      <c r="M178" s="64"/>
      <c r="O178" s="28"/>
    </row>
    <row r="179" spans="1:15" x14ac:dyDescent="0.25">
      <c r="A179" s="65"/>
      <c r="B179" s="61" t="s">
        <v>146</v>
      </c>
      <c r="C179" s="62"/>
      <c r="D179" s="62"/>
      <c r="E179" s="62"/>
      <c r="F179" s="62"/>
      <c r="G179" s="64"/>
      <c r="H179" s="62"/>
      <c r="I179" s="64"/>
      <c r="J179" s="77">
        <f>SUM(J174:J178)/4</f>
        <v>115.41327170196696</v>
      </c>
      <c r="K179" s="64"/>
      <c r="L179" s="64"/>
      <c r="M179" s="64"/>
      <c r="O179" s="28"/>
    </row>
    <row r="180" spans="1:15" x14ac:dyDescent="0.25">
      <c r="O180" s="28"/>
    </row>
    <row r="181" spans="1:15" ht="6" customHeight="1" x14ac:dyDescent="0.25">
      <c r="O181" s="28"/>
    </row>
    <row r="182" spans="1:15" ht="26.25" customHeight="1" x14ac:dyDescent="0.25">
      <c r="A182" s="57" t="s">
        <v>1</v>
      </c>
      <c r="B182" s="58" t="s">
        <v>2</v>
      </c>
      <c r="C182" s="58" t="s">
        <v>3</v>
      </c>
      <c r="D182" s="58" t="s">
        <v>4</v>
      </c>
      <c r="E182" s="58" t="s">
        <v>5</v>
      </c>
      <c r="F182" s="58"/>
      <c r="G182" s="58"/>
      <c r="H182" s="58"/>
      <c r="I182" s="58"/>
      <c r="J182" s="58" t="s">
        <v>6</v>
      </c>
      <c r="K182" s="58" t="s">
        <v>7</v>
      </c>
      <c r="L182" s="58"/>
      <c r="M182" s="58"/>
      <c r="O182" s="28"/>
    </row>
    <row r="183" spans="1:15" ht="38.25" x14ac:dyDescent="0.25">
      <c r="A183" s="57"/>
      <c r="B183" s="58"/>
      <c r="C183" s="58"/>
      <c r="D183" s="58"/>
      <c r="E183" s="59" t="s">
        <v>8</v>
      </c>
      <c r="F183" s="59" t="s">
        <v>9</v>
      </c>
      <c r="G183" s="59" t="s">
        <v>10</v>
      </c>
      <c r="H183" s="59" t="s">
        <v>11</v>
      </c>
      <c r="I183" s="59" t="s">
        <v>12</v>
      </c>
      <c r="J183" s="58"/>
      <c r="K183" s="59" t="s">
        <v>13</v>
      </c>
      <c r="L183" s="59" t="s">
        <v>14</v>
      </c>
      <c r="M183" s="59" t="s">
        <v>15</v>
      </c>
      <c r="O183" s="28"/>
    </row>
    <row r="184" spans="1:15" x14ac:dyDescent="0.25">
      <c r="A184" s="45" t="s">
        <v>152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O184" s="28"/>
    </row>
    <row r="185" spans="1:15" ht="25.5" x14ac:dyDescent="0.25">
      <c r="A185" s="38">
        <v>1</v>
      </c>
      <c r="B185" s="43" t="s">
        <v>153</v>
      </c>
      <c r="C185" s="46">
        <v>875</v>
      </c>
      <c r="D185" s="46">
        <v>4538.7</v>
      </c>
      <c r="E185" s="6">
        <v>132852.81855402701</v>
      </c>
      <c r="F185" s="6">
        <v>177.73785830298399</v>
      </c>
      <c r="G185" s="35"/>
      <c r="H185" s="6">
        <v>2165.7377612230198</v>
      </c>
      <c r="I185" s="6">
        <v>812.41666373598002</v>
      </c>
      <c r="J185" s="54">
        <f>K185/D185</f>
        <v>74.814803304998662</v>
      </c>
      <c r="K185" s="56">
        <f>L185+M185+E185</f>
        <v>339561.94776039739</v>
      </c>
      <c r="L185" s="56">
        <f>F185*1163</f>
        <v>206709.12920637039</v>
      </c>
      <c r="M185" s="56">
        <f>G185*9.5</f>
        <v>0</v>
      </c>
      <c r="O185" s="28"/>
    </row>
    <row r="186" spans="1:15" ht="25.5" x14ac:dyDescent="0.25">
      <c r="A186" s="38">
        <v>2</v>
      </c>
      <c r="B186" s="43" t="s">
        <v>154</v>
      </c>
      <c r="C186" s="46">
        <v>871</v>
      </c>
      <c r="D186" s="46">
        <v>9941.7999999999993</v>
      </c>
      <c r="E186" s="6">
        <v>51610.498778316003</v>
      </c>
      <c r="F186" s="6">
        <v>481.86559999999997</v>
      </c>
      <c r="G186" s="35"/>
      <c r="H186" s="6">
        <v>3102.8840412371301</v>
      </c>
      <c r="I186" s="35"/>
      <c r="J186" s="54">
        <f>K186/D186</f>
        <v>61.560300104439435</v>
      </c>
      <c r="K186" s="56">
        <f>L186+M186+E186</f>
        <v>612020.19157831592</v>
      </c>
      <c r="L186" s="56">
        <f>F186*1163</f>
        <v>560409.69279999996</v>
      </c>
      <c r="M186" s="56">
        <f>G186*9.5</f>
        <v>0</v>
      </c>
      <c r="O186" s="28"/>
    </row>
    <row r="187" spans="1:15" ht="25.5" x14ac:dyDescent="0.25">
      <c r="A187" s="38">
        <v>3</v>
      </c>
      <c r="B187" s="43" t="s">
        <v>155</v>
      </c>
      <c r="C187" s="46">
        <v>2425</v>
      </c>
      <c r="D187" s="46">
        <v>12788.2</v>
      </c>
      <c r="E187" s="6">
        <v>107140.204809559</v>
      </c>
      <c r="F187" s="6">
        <v>534.258593549804</v>
      </c>
      <c r="G187" s="6">
        <v>400.52583609439898</v>
      </c>
      <c r="H187" s="6">
        <v>3536.2777934808501</v>
      </c>
      <c r="I187" s="35"/>
      <c r="J187" s="54">
        <f>K187/D187</f>
        <v>57.262784797772781</v>
      </c>
      <c r="K187" s="56">
        <f>L187+M187+E187</f>
        <v>732287.9445508779</v>
      </c>
      <c r="L187" s="56">
        <f>F187*1163</f>
        <v>621342.74429842201</v>
      </c>
      <c r="M187" s="56">
        <f>G187*9.5</f>
        <v>3804.9954428967903</v>
      </c>
      <c r="O187" s="28"/>
    </row>
    <row r="188" spans="1:15" ht="25.5" x14ac:dyDescent="0.25">
      <c r="A188" s="38">
        <v>4</v>
      </c>
      <c r="B188" s="43" t="s">
        <v>156</v>
      </c>
      <c r="C188" s="46">
        <v>1332</v>
      </c>
      <c r="D188" s="46">
        <v>11092.1</v>
      </c>
      <c r="E188" s="6">
        <v>116024.136544536</v>
      </c>
      <c r="F188" s="6">
        <v>315.30974804279998</v>
      </c>
      <c r="G188" s="35"/>
      <c r="H188" s="6">
        <v>4967.4867981530497</v>
      </c>
      <c r="I188" s="6">
        <v>992.92397426110006</v>
      </c>
      <c r="J188" s="54">
        <f>K188/D188</f>
        <v>43.520106518901954</v>
      </c>
      <c r="K188" s="56">
        <f>L188+M188+E188</f>
        <v>482729.37351831235</v>
      </c>
      <c r="L188" s="56">
        <f>F188*1163</f>
        <v>366705.23697377637</v>
      </c>
      <c r="M188" s="56">
        <f>G188*9.5</f>
        <v>0</v>
      </c>
      <c r="O188" s="28"/>
    </row>
    <row r="189" spans="1:15" ht="25.5" x14ac:dyDescent="0.25">
      <c r="A189" s="38">
        <v>5</v>
      </c>
      <c r="B189" s="43" t="s">
        <v>157</v>
      </c>
      <c r="C189" s="46">
        <v>8780</v>
      </c>
      <c r="D189" s="46">
        <v>8780.4</v>
      </c>
      <c r="E189" s="6">
        <v>66333.889880545001</v>
      </c>
      <c r="F189" s="6">
        <v>73</v>
      </c>
      <c r="G189" s="6">
        <v>19852.876149435899</v>
      </c>
      <c r="H189" s="6">
        <v>805.71870010932003</v>
      </c>
      <c r="I189" s="6">
        <v>46</v>
      </c>
      <c r="J189" s="54">
        <f>K189/D189</f>
        <v>38.703841886495603</v>
      </c>
      <c r="K189" s="56">
        <f>L189+M189+E189</f>
        <v>339835.21330018598</v>
      </c>
      <c r="L189" s="56">
        <f>F189*1163</f>
        <v>84899</v>
      </c>
      <c r="M189" s="56">
        <f>G189*9.5</f>
        <v>188602.32341964103</v>
      </c>
      <c r="O189" s="28"/>
    </row>
    <row r="190" spans="1:15" x14ac:dyDescent="0.25">
      <c r="A190" s="65"/>
      <c r="B190" s="61" t="s">
        <v>145</v>
      </c>
      <c r="C190" s="62">
        <f t="shared" ref="C190:I190" si="25">SUM(C185:C189)</f>
        <v>14283</v>
      </c>
      <c r="D190" s="62">
        <f t="shared" si="25"/>
        <v>47141.200000000004</v>
      </c>
      <c r="E190" s="62">
        <f t="shared" si="25"/>
        <v>473961.54856698296</v>
      </c>
      <c r="F190" s="62">
        <f t="shared" si="25"/>
        <v>1582.171799895588</v>
      </c>
      <c r="G190" s="62">
        <f t="shared" si="25"/>
        <v>20253.401985530298</v>
      </c>
      <c r="H190" s="62">
        <f t="shared" si="25"/>
        <v>14578.105094203369</v>
      </c>
      <c r="I190" s="62">
        <f t="shared" si="25"/>
        <v>1851.3406379970802</v>
      </c>
      <c r="J190" s="64"/>
      <c r="K190" s="64"/>
      <c r="L190" s="64"/>
      <c r="M190" s="64"/>
      <c r="O190" s="28"/>
    </row>
    <row r="191" spans="1:15" x14ac:dyDescent="0.25">
      <c r="A191" s="65"/>
      <c r="B191" s="61" t="s">
        <v>146</v>
      </c>
      <c r="C191" s="62"/>
      <c r="D191" s="62"/>
      <c r="E191" s="62"/>
      <c r="F191" s="62"/>
      <c r="G191" s="62"/>
      <c r="H191" s="62"/>
      <c r="I191" s="62"/>
      <c r="J191" s="77">
        <f>SUM(J185:J189)/5</f>
        <v>55.172367322521687</v>
      </c>
      <c r="K191" s="64"/>
      <c r="L191" s="64"/>
      <c r="M191" s="64"/>
      <c r="O191" s="28"/>
    </row>
    <row r="193" spans="2:9" x14ac:dyDescent="0.25">
      <c r="B193" s="36"/>
    </row>
    <row r="194" spans="2:9" x14ac:dyDescent="0.25">
      <c r="I194" s="14"/>
    </row>
  </sheetData>
  <mergeCells count="57">
    <mergeCell ref="A184:M184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6:M6"/>
    <mergeCell ref="A57:A58"/>
    <mergeCell ref="B57:B58"/>
    <mergeCell ref="C57:C58"/>
    <mergeCell ref="D57:D58"/>
    <mergeCell ref="E57:I57"/>
    <mergeCell ref="J57:J58"/>
    <mergeCell ref="K57:M57"/>
    <mergeCell ref="A1:K1"/>
    <mergeCell ref="A4:A5"/>
    <mergeCell ref="B4:B5"/>
    <mergeCell ref="C4:C5"/>
    <mergeCell ref="D4:D5"/>
    <mergeCell ref="E4:I4"/>
    <mergeCell ref="J4:J5"/>
    <mergeCell ref="K4:M4"/>
  </mergeCells>
  <pageMargins left="0.70833333333333304" right="0.70833333333333304" top="0.74791666666666701" bottom="0.74791666666666701" header="0.511811023622047" footer="0.511811023622047"/>
  <pageSetup paperSize="9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Аркуш1!Excel_BuiltIn__FilterDatabase</vt:lpstr>
      <vt:lpstr>Аркуш1!Excel_BuiltIn_Print_Area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Гребенюк Оксана Костянтинівна</dc:creator>
  <dc:description/>
  <cp:lastModifiedBy>Лебідь Розалія Олександрівна</cp:lastModifiedBy>
  <cp:revision>107</cp:revision>
  <cp:lastPrinted>2022-05-31T16:08:25Z</cp:lastPrinted>
  <dcterms:created xsi:type="dcterms:W3CDTF">2021-08-16T15:18:27Z</dcterms:created>
  <dcterms:modified xsi:type="dcterms:W3CDTF">2022-08-10T08:51:35Z</dcterms:modified>
  <dc:language>uk-UA</dc:language>
</cp:coreProperties>
</file>