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Аркуш1" sheetId="1" state="visible" r:id="rId2"/>
  </sheets>
  <definedNames>
    <definedName function="false" hidden="false" localSheetId="0" name="_xlnm.Print_Area" vbProcedure="false">Аркуш1!$A$1:$M$234</definedName>
    <definedName function="false" hidden="false" localSheetId="0" name="Excel_BuiltIn_Print_Area" vbProcedure="false">Аркуш1!$A$1:$N$235</definedName>
    <definedName function="false" hidden="false" localSheetId="0" name="Excel_BuiltIn__FilterDatabase" vbProcedure="false">Аркуш1!$B$7:$M$52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<sst xmlns="http://schemas.openxmlformats.org/spreadsheetml/2006/main" count="301" uniqueCount="201">
  <si>
    <t xml:space="preserve">Обсяг та структура енергоресурсів, спожитих будівлями за січень-липень 2023 року</t>
  </si>
  <si>
    <t xml:space="preserve">№ з/п</t>
  </si>
  <si>
    <t xml:space="preserve">Установа/Будівля</t>
  </si>
  <si>
    <t xml:space="preserve">Кількість відвідувачів у роб. час, осіб</t>
  </si>
  <si>
    <t xml:space="preserve">Опалювальна площа, м2</t>
  </si>
  <si>
    <t xml:space="preserve">Розподіл споживання по видах енергоресурсів </t>
  </si>
  <si>
    <t xml:space="preserve">Питоме споживання енергоресурсів  кВт/м2 (без води)</t>
  </si>
  <si>
    <t xml:space="preserve">Обсяг споживання приведений до кВт</t>
  </si>
  <si>
    <t xml:space="preserve">Електроенергія, кВт</t>
  </si>
  <si>
    <t xml:space="preserve">Теплова енергія, Гкал</t>
  </si>
  <si>
    <t xml:space="preserve">Газ, м3</t>
  </si>
  <si>
    <t xml:space="preserve">Холодна вода, м3</t>
  </si>
  <si>
    <t xml:space="preserve">Гаряча вода, м3</t>
  </si>
  <si>
    <t xml:space="preserve">Всі енергоресурси (без води)</t>
  </si>
  <si>
    <t xml:space="preserve">Теплова енергія</t>
  </si>
  <si>
    <t xml:space="preserve">Газ</t>
  </si>
  <si>
    <t xml:space="preserve">ДОШКІЛЬНІ НАВЧАЛЬНІ ЗАКЛАДИ</t>
  </si>
  <si>
    <t xml:space="preserve">ЗДО № 26</t>
  </si>
  <si>
    <t xml:space="preserve">ЗДО № 15</t>
  </si>
  <si>
    <t xml:space="preserve">ЗДО № 50 (Рокині)</t>
  </si>
  <si>
    <t xml:space="preserve">ЗДО № 46 (Забороль)</t>
  </si>
  <si>
    <t xml:space="preserve">ЗДО № 12</t>
  </si>
  <si>
    <t xml:space="preserve">ЗДО № 44 (В.Омеляник)</t>
  </si>
  <si>
    <t xml:space="preserve">ЗДО № 36</t>
  </si>
  <si>
    <t xml:space="preserve">ЗДО № 18</t>
  </si>
  <si>
    <t xml:space="preserve">ЗДО № 08</t>
  </si>
  <si>
    <t xml:space="preserve">ЗДО № 20</t>
  </si>
  <si>
    <t xml:space="preserve">ЗДО № 41</t>
  </si>
  <si>
    <t xml:space="preserve">ЗДО № 49 (Княгининок)</t>
  </si>
  <si>
    <t xml:space="preserve">ЗДО № 30</t>
  </si>
  <si>
    <t xml:space="preserve">ЗДО № 32</t>
  </si>
  <si>
    <t xml:space="preserve">ЗДО № 07</t>
  </si>
  <si>
    <t xml:space="preserve">ЗДО № 31</t>
  </si>
  <si>
    <t xml:space="preserve">ЗДО № 11</t>
  </si>
  <si>
    <t xml:space="preserve">ЗДО № 01</t>
  </si>
  <si>
    <t xml:space="preserve">ЗДО № 17</t>
  </si>
  <si>
    <t xml:space="preserve">ЗДО № 04</t>
  </si>
  <si>
    <t xml:space="preserve">ЗДО № 37</t>
  </si>
  <si>
    <t xml:space="preserve">ЗДО № 34</t>
  </si>
  <si>
    <t xml:space="preserve">ЗДО № 21</t>
  </si>
  <si>
    <t xml:space="preserve">ЗДО № 23</t>
  </si>
  <si>
    <t xml:space="preserve">ЗДО № 39</t>
  </si>
  <si>
    <t xml:space="preserve">ЗДО № 47 (Одеради)</t>
  </si>
  <si>
    <t xml:space="preserve">ЗДО № 09</t>
  </si>
  <si>
    <t xml:space="preserve">ЗДО № 06</t>
  </si>
  <si>
    <t xml:space="preserve">ЗДО № 48 (Тарасове)</t>
  </si>
  <si>
    <t xml:space="preserve">ЗДО № 14</t>
  </si>
  <si>
    <t xml:space="preserve">ЗДО № 33</t>
  </si>
  <si>
    <t xml:space="preserve">ЗДО № 22</t>
  </si>
  <si>
    <t xml:space="preserve">ЗДО № 28</t>
  </si>
  <si>
    <t xml:space="preserve">ЗДО № 25</t>
  </si>
  <si>
    <t xml:space="preserve">ЗДО № 24</t>
  </si>
  <si>
    <t xml:space="preserve">ЗДО № 35</t>
  </si>
  <si>
    <t xml:space="preserve">ЗДО № 29</t>
  </si>
  <si>
    <t xml:space="preserve">ЗДО № 03</t>
  </si>
  <si>
    <t xml:space="preserve">ЗДО № 02</t>
  </si>
  <si>
    <t xml:space="preserve">ЗДО № 16</t>
  </si>
  <si>
    <t xml:space="preserve">ЗДО № 38</t>
  </si>
  <si>
    <t xml:space="preserve">ЗДО № 27</t>
  </si>
  <si>
    <t xml:space="preserve">ЗДО № 19</t>
  </si>
  <si>
    <t xml:space="preserve">ЗДО № 42 (Дачне)</t>
  </si>
  <si>
    <t xml:space="preserve">ЗДО № 13</t>
  </si>
  <si>
    <t xml:space="preserve">ЗДО № 05</t>
  </si>
  <si>
    <t xml:space="preserve">ЗДО № 40</t>
  </si>
  <si>
    <t xml:space="preserve">ЗДО № 10</t>
  </si>
  <si>
    <t xml:space="preserve">ЗДО № 45 (Жидичин)</t>
  </si>
  <si>
    <t xml:space="preserve">РАЗОМ</t>
  </si>
  <si>
    <t xml:space="preserve">СЕРЕДНЄ</t>
  </si>
  <si>
    <t xml:space="preserve">ШКОЛИ ТА ПОЗАШКІЛЬНІ УСТАНОВИ</t>
  </si>
  <si>
    <t xml:space="preserve">ДЮСШ № 1</t>
  </si>
  <si>
    <t xml:space="preserve">Централізована бухгалтерія</t>
  </si>
  <si>
    <t xml:space="preserve">МРЦ</t>
  </si>
  <si>
    <t xml:space="preserve">ЗЗСО № 38 (Рокині)</t>
  </si>
  <si>
    <t xml:space="preserve">ЗЗСО № 28 </t>
  </si>
  <si>
    <t xml:space="preserve">Будинок вчителя</t>
  </si>
  <si>
    <t xml:space="preserve">ЗЗСО № 18</t>
  </si>
  <si>
    <t xml:space="preserve">ЗЗСО № 30 (Боголюби)</t>
  </si>
  <si>
    <t xml:space="preserve">ЗЗСО № 07</t>
  </si>
  <si>
    <t xml:space="preserve">ЗЗСО № 37 (Одеради)</t>
  </si>
  <si>
    <t xml:space="preserve">ЗЗСО № 21</t>
  </si>
  <si>
    <t xml:space="preserve">ЗЗСО № 13</t>
  </si>
  <si>
    <t xml:space="preserve">ЗЗСО № 39 (Шепель)</t>
  </si>
  <si>
    <t xml:space="preserve">ЗЗСО № 05</t>
  </si>
  <si>
    <t xml:space="preserve">ЗЗСО № 02</t>
  </si>
  <si>
    <t xml:space="preserve">ЗЗСО № 14</t>
  </si>
  <si>
    <t xml:space="preserve">ПУМ</t>
  </si>
  <si>
    <t xml:space="preserve">ЗЗСО № 19</t>
  </si>
  <si>
    <t xml:space="preserve">НРЦ</t>
  </si>
  <si>
    <t xml:space="preserve">ЗЗСО № 32 (Забороль)</t>
  </si>
  <si>
    <t xml:space="preserve">ЗЗСО № 34 (Княгининок)</t>
  </si>
  <si>
    <t xml:space="preserve">ЗЗСО № 31 (Жидичин)</t>
  </si>
  <si>
    <t xml:space="preserve">ЗЗСО № 03</t>
  </si>
  <si>
    <t xml:space="preserve">ЗЗСО № 10</t>
  </si>
  <si>
    <t xml:space="preserve">ЗЗСО № 15</t>
  </si>
  <si>
    <t xml:space="preserve">ЗЗСО № 04</t>
  </si>
  <si>
    <t xml:space="preserve">ЗЗСО № 16</t>
  </si>
  <si>
    <t xml:space="preserve">ЗЗСО № 17</t>
  </si>
  <si>
    <t xml:space="preserve">ЗЗСО № 01</t>
  </si>
  <si>
    <t xml:space="preserve">ЗЗСО № 09</t>
  </si>
  <si>
    <t xml:space="preserve">ЗЗСО № 22</t>
  </si>
  <si>
    <t xml:space="preserve">ЗЗСО № 12</t>
  </si>
  <si>
    <t xml:space="preserve">ЗЗСО № 08</t>
  </si>
  <si>
    <t xml:space="preserve">ЗЗСО № 23</t>
  </si>
  <si>
    <t xml:space="preserve">ЗЗСО № 20</t>
  </si>
  <si>
    <t xml:space="preserve">ЗЗСО № 11</t>
  </si>
  <si>
    <t xml:space="preserve">ЗЗСО № 25</t>
  </si>
  <si>
    <t xml:space="preserve">ЗЗСО № 27</t>
  </si>
  <si>
    <t xml:space="preserve">ЗЗСО № 26</t>
  </si>
  <si>
    <t xml:space="preserve">ЗЗСО № 24</t>
  </si>
  <si>
    <t xml:space="preserve">Адмінприміщення ДО</t>
  </si>
  <si>
    <t xml:space="preserve">ДЮСШ № 2 </t>
  </si>
  <si>
    <t xml:space="preserve">ЗЗСО № 35 (Клепачів)</t>
  </si>
  <si>
    <t xml:space="preserve">ЗЗСО № 29 (Прилуцьке)</t>
  </si>
  <si>
    <t xml:space="preserve">РАЗОМ по ДО</t>
  </si>
  <si>
    <t xml:space="preserve">   ВИКОНАВЧИЙ КОМІТЕТ ЛУЦЬКОЇ МІСЬКОЇ РАДИ</t>
  </si>
  <si>
    <t xml:space="preserve">Адмінприміщення           с. Одеради</t>
  </si>
  <si>
    <t xml:space="preserve">Прилуцька сільська рада</t>
  </si>
  <si>
    <t xml:space="preserve">ЛМР,                          Б. Хмельницького, 17</t>
  </si>
  <si>
    <t xml:space="preserve">ЛМР,                           Б. Хмельницького, 21</t>
  </si>
  <si>
    <t xml:space="preserve">Департамент ЖКГ</t>
  </si>
  <si>
    <t xml:space="preserve">Княгининівська сільська рада</t>
  </si>
  <si>
    <t xml:space="preserve">ЛМР,                          Б. Хмельницького, 19</t>
  </si>
  <si>
    <t xml:space="preserve">Терцентр соціального обслуговування</t>
  </si>
  <si>
    <t xml:space="preserve">Жидичинська сільська рада</t>
  </si>
  <si>
    <t xml:space="preserve">Департамент соціальної політики ЛМР,           пр-т. Волі, 4а,           вул. Бенделіані, 7      пр-т. Соборності, 18 </t>
  </si>
  <si>
    <t xml:space="preserve">Заборольська сільська рада</t>
  </si>
  <si>
    <t xml:space="preserve">ЦНАП</t>
  </si>
  <si>
    <t xml:space="preserve">РАГС,                        пр-т. Соборності, 18</t>
  </si>
  <si>
    <t xml:space="preserve">Департамент державної реєстрації</t>
  </si>
  <si>
    <t xml:space="preserve">Автогосподарство </t>
  </si>
  <si>
    <t xml:space="preserve">Будівля кінотеатру “Батьківщина”</t>
  </si>
  <si>
    <t xml:space="preserve">Адмінприміщення        с. Шепель</t>
  </si>
  <si>
    <t xml:space="preserve">ЗАКЛАДИ УПРАВЛІННЯ ОХОРОНИ ЗДОРОВ'Я</t>
  </si>
  <si>
    <t xml:space="preserve">МО ЛМТГ                 (пр-т. Волі 66а,        вул. Привокзальна 13)</t>
  </si>
  <si>
    <t xml:space="preserve">ЛКПБ             (пологовий будинок)</t>
  </si>
  <si>
    <t xml:space="preserve">МО ЛМТГ                   (вул. Бенделіані 7)</t>
  </si>
  <si>
    <t xml:space="preserve">МО ЛМТГ (лікарня, основний корпус,       пр-т. Відродження 13)</t>
  </si>
  <si>
    <t xml:space="preserve">МО ЛМТГ                 (пр-т. Відродження 13, с. Прилуцьке)</t>
  </si>
  <si>
    <t xml:space="preserve">МО ЛМТГ               (вул. Корольова 3)</t>
  </si>
  <si>
    <t xml:space="preserve">МО ЛМТГ               (вул. Стефаника 3а)</t>
  </si>
  <si>
    <t xml:space="preserve">ЛМДП (дитяча поліклініка, 2 заклади)</t>
  </si>
  <si>
    <t xml:space="preserve">ЛМКСП (стоматполіклініка,       2 будівлі)</t>
  </si>
  <si>
    <t xml:space="preserve">Реабілітаційний центр учасників бойових дій</t>
  </si>
  <si>
    <t xml:space="preserve">МО ЛМТГ               (вул. Львівська 63)</t>
  </si>
  <si>
    <t xml:space="preserve">ЗАКЛАДИ ДЕПАРТАМЕНТУ КУЛЬТУРИ</t>
  </si>
  <si>
    <t xml:space="preserve">Музей-скансен         смт. Рокині</t>
  </si>
  <si>
    <t xml:space="preserve">Бібліотека с. Липляни</t>
  </si>
  <si>
    <t xml:space="preserve">Районний будинок культури "Красне"</t>
  </si>
  <si>
    <t xml:space="preserve">Бібліотека № 10</t>
  </si>
  <si>
    <t xml:space="preserve">Прилуцький будинок культури</t>
  </si>
  <si>
    <t xml:space="preserve">БК с. Жидичин</t>
  </si>
  <si>
    <t xml:space="preserve">БК "Вересневе"</t>
  </si>
  <si>
    <t xml:space="preserve">Музична школа № 3</t>
  </si>
  <si>
    <t xml:space="preserve">КЗ "Палац культури міста Луцька"</t>
  </si>
  <si>
    <t xml:space="preserve">Художня школа</t>
  </si>
  <si>
    <t xml:space="preserve">БК "Теремно"</t>
  </si>
  <si>
    <t xml:space="preserve">Музична школа № 1</t>
  </si>
  <si>
    <t xml:space="preserve">Музична школа № 2</t>
  </si>
  <si>
    <t xml:space="preserve">Клуб с. Милуші</t>
  </si>
  <si>
    <t xml:space="preserve">БК с. Боголюби</t>
  </si>
  <si>
    <t xml:space="preserve">Клуб с. Брище</t>
  </si>
  <si>
    <t xml:space="preserve">БК с. Шепель</t>
  </si>
  <si>
    <t xml:space="preserve">Бібліотека № 7</t>
  </si>
  <si>
    <t xml:space="preserve">Бібліотека № 2 для дітей</t>
  </si>
  <si>
    <t xml:space="preserve">Центральна бібліотека для дорослих</t>
  </si>
  <si>
    <t xml:space="preserve">Бібліотека № 5</t>
  </si>
  <si>
    <t xml:space="preserve">Бібліотека № 11</t>
  </si>
  <si>
    <t xml:space="preserve">БК с. Княгининок</t>
  </si>
  <si>
    <t xml:space="preserve">Бібліотека № 6</t>
  </si>
  <si>
    <t xml:space="preserve">Бібліотека Озерце</t>
  </si>
  <si>
    <t xml:space="preserve">Бібліотека № 4</t>
  </si>
  <si>
    <t xml:space="preserve">Центральна дитяча бібліотека</t>
  </si>
  <si>
    <t xml:space="preserve">Бібліотека № 9</t>
  </si>
  <si>
    <t xml:space="preserve">Клуб с. Сирники</t>
  </si>
  <si>
    <t xml:space="preserve">Клуб с. Озерце</t>
  </si>
  <si>
    <t xml:space="preserve">Клуб-філіал “Сучасник”</t>
  </si>
  <si>
    <t xml:space="preserve">Бібліотека Дачне</t>
  </si>
  <si>
    <t xml:space="preserve">Бібліотека Кульчин</t>
  </si>
  <si>
    <t xml:space="preserve">БК с. Рокині</t>
  </si>
  <si>
    <t xml:space="preserve">Клуб с. Іванчиці</t>
  </si>
  <si>
    <t xml:space="preserve">БК с. Сьомаки</t>
  </si>
  <si>
    <t xml:space="preserve">РАЗОМ </t>
  </si>
  <si>
    <t xml:space="preserve">СЕРЕДНЄ </t>
  </si>
  <si>
    <t xml:space="preserve">ЗАКЛАДИ ДЕПАРТАМЕНТУ СІМ'Ї, МОЛОДІ ТА СПОРТУ</t>
  </si>
  <si>
    <t xml:space="preserve">СДЮШОР (плавання)</t>
  </si>
  <si>
    <t xml:space="preserve">Білий м'яч</t>
  </si>
  <si>
    <t xml:space="preserve">ДЮСШ № 3</t>
  </si>
  <si>
    <t xml:space="preserve">ДЮСШ № 4</t>
  </si>
  <si>
    <t xml:space="preserve">Біла Тура</t>
  </si>
  <si>
    <t xml:space="preserve">КП “Стадіон Авангард”</t>
  </si>
  <si>
    <t xml:space="preserve">Атлет</t>
  </si>
  <si>
    <t xml:space="preserve">Стріла</t>
  </si>
  <si>
    <t xml:space="preserve">Олімпія</t>
  </si>
  <si>
    <t xml:space="preserve">Одісей</t>
  </si>
  <si>
    <t xml:space="preserve">Юність</t>
  </si>
  <si>
    <t xml:space="preserve">ПРОФЕСІЙНО-ТЕХНІЧНІ НАВЧАЛЬНІ ЗАКЛАДИ</t>
  </si>
  <si>
    <t xml:space="preserve">ДПТНЗ Луцьке вище професійне училище</t>
  </si>
  <si>
    <t xml:space="preserve">Луцький центр професійно-технічної освіти</t>
  </si>
  <si>
    <t xml:space="preserve">ЛВПТУ будівництва та архітектури</t>
  </si>
  <si>
    <t xml:space="preserve">Волинський коледж НУХТ</t>
  </si>
  <si>
    <t xml:space="preserve">Технічний коледж ЛНТУ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</si>
</sst>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#,##0"/>
    <numFmt numFmtId="166" formatCode="0.00"/>
    <numFmt numFmtId="167" formatCode="#,##0.00"/>
    <numFmt numFmtId="168" formatCode="#,##0.000"/>
    <numFmt numFmtId="169" formatCode="0"/>
  </numFmts>
  <fonts count="30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Calibri"/>
      <family val="2"/>
      <charset val="204"/>
    </font>
    <font>
      <sz val="10"/>
      <color rgb="FF0000FF"/>
      <name val="Arial"/>
      <family val="2"/>
      <charset val="204"/>
    </font>
    <font>
      <sz val="11"/>
      <name val="Calibri"/>
      <family val="2"/>
      <charset val="1"/>
    </font>
    <font>
      <sz val="18"/>
      <color rgb="FF666699"/>
      <name val="Calibri Light"/>
      <family val="2"/>
      <charset val="204"/>
    </font>
    <font>
      <b val="true"/>
      <sz val="12"/>
      <color rgb="FF000000"/>
      <name val="Calibri"/>
      <family val="2"/>
      <charset val="204"/>
    </font>
    <font>
      <b val="true"/>
      <sz val="11"/>
      <color rgb="FF000000"/>
      <name val="Calibri"/>
      <family val="2"/>
      <charset val="204"/>
    </font>
    <font>
      <b val="true"/>
      <sz val="10"/>
      <name val="Arial"/>
      <family val="2"/>
      <charset val="204"/>
    </font>
    <font>
      <b val="true"/>
      <i val="true"/>
      <sz val="11"/>
      <color rgb="FF000000"/>
      <name val="Calibri"/>
      <family val="2"/>
      <charset val="1"/>
    </font>
    <font>
      <sz val="10"/>
      <name val="Arial Cyr"/>
      <family val="0"/>
      <charset val="204"/>
    </font>
    <font>
      <sz val="10"/>
      <name val="Arial"/>
      <family val="2"/>
      <charset val="204"/>
    </font>
    <font>
      <sz val="10"/>
      <name val="Arial"/>
      <family val="2"/>
      <charset val="1"/>
    </font>
    <font>
      <sz val="10"/>
      <color rgb="FF000000"/>
      <name val="Arial"/>
      <family val="2"/>
      <charset val="1"/>
    </font>
    <font>
      <sz val="11"/>
      <color rgb="FFFF0000"/>
      <name val="Calibri"/>
      <family val="2"/>
      <charset val="1"/>
    </font>
    <font>
      <b val="true"/>
      <sz val="10"/>
      <color rgb="FF000000"/>
      <name val="Arial"/>
      <family val="2"/>
      <charset val="1"/>
    </font>
    <font>
      <sz val="10"/>
      <color rgb="FFC9211E"/>
      <name val="Arial"/>
      <family val="2"/>
      <charset val="1"/>
    </font>
    <font>
      <b val="true"/>
      <sz val="10"/>
      <name val="Arial Cyr"/>
      <family val="0"/>
      <charset val="204"/>
    </font>
    <font>
      <b val="true"/>
      <sz val="10"/>
      <color rgb="FF000000"/>
      <name val="Arial Cyr"/>
      <family val="0"/>
      <charset val="204"/>
    </font>
    <font>
      <b val="true"/>
      <sz val="10"/>
      <color rgb="FF000000"/>
      <name val="Arial"/>
      <family val="2"/>
      <charset val="204"/>
    </font>
    <font>
      <sz val="10"/>
      <color rgb="FFFF0000"/>
      <name val="Arial Cyr"/>
      <family val="0"/>
      <charset val="204"/>
    </font>
    <font>
      <sz val="10"/>
      <color rgb="FF000000"/>
      <name val="Arial Cyr"/>
      <family val="0"/>
      <charset val="204"/>
    </font>
    <font>
      <sz val="10"/>
      <color rgb="FF000000"/>
      <name val="Arial"/>
      <family val="2"/>
      <charset val="204"/>
    </font>
    <font>
      <sz val="10"/>
      <color rgb="FF111111"/>
      <name val="Arial Cyr"/>
      <family val="0"/>
      <charset val="204"/>
    </font>
    <font>
      <b val="true"/>
      <sz val="10"/>
      <color rgb="FF111111"/>
      <name val="Arial"/>
      <family val="2"/>
      <charset val="204"/>
    </font>
    <font>
      <sz val="10"/>
      <color rgb="FF111111"/>
      <name val="Arial"/>
      <family val="2"/>
      <charset val="204"/>
    </font>
    <font>
      <b val="true"/>
      <sz val="11"/>
      <color rgb="FF000000"/>
      <name val="Calibri"/>
      <family val="2"/>
      <charset val="1"/>
    </font>
    <font>
      <sz val="11"/>
      <color rgb="FF0066CC"/>
      <name val="Calibri"/>
      <family val="2"/>
      <charset val="1"/>
    </font>
  </fonts>
  <fills count="14">
    <fill>
      <patternFill patternType="none"/>
    </fill>
    <fill>
      <patternFill patternType="gray125"/>
    </fill>
    <fill>
      <patternFill patternType="solid">
        <fgColor rgb="FFCCFFFF"/>
        <bgColor rgb="FFCCFFCC"/>
      </patternFill>
    </fill>
    <fill>
      <patternFill patternType="solid">
        <fgColor rgb="FFFFCC99"/>
        <bgColor rgb="FFC0C0C0"/>
      </patternFill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CCCFF"/>
        <bgColor rgb="FFC0C0C0"/>
      </patternFill>
    </fill>
    <fill>
      <patternFill patternType="solid">
        <fgColor rgb="FFCCFFCC"/>
        <bgColor rgb="FFCCFFFF"/>
      </patternFill>
    </fill>
    <fill>
      <patternFill patternType="solid">
        <fgColor rgb="FF99CCFF"/>
        <bgColor rgb="FFCCCCFF"/>
      </patternFill>
    </fill>
    <fill>
      <patternFill patternType="solid">
        <fgColor rgb="FFC0C0C0"/>
        <bgColor rgb="FFCCCCFF"/>
      </patternFill>
    </fill>
    <fill>
      <patternFill patternType="solid">
        <fgColor rgb="FFFFFF99"/>
        <bgColor rgb="FFFFFFCC"/>
      </patternFill>
    </fill>
    <fill>
      <patternFill patternType="solid">
        <fgColor rgb="FF33CCCC"/>
        <bgColor rgb="FF00CCFF"/>
      </patternFill>
    </fill>
    <fill>
      <patternFill patternType="solid">
        <fgColor rgb="FF339966"/>
        <bgColor rgb="FF008080"/>
      </patternFill>
    </fill>
    <fill>
      <patternFill patternType="solid">
        <fgColor rgb="FFEEEEEE"/>
        <bgColor rgb="FFFFFFFF"/>
      </patternFill>
    </fill>
  </fills>
  <borders count="5">
    <border diagonalUp="false" diagonalDown="false">
      <left/>
      <right/>
      <top/>
      <bottom/>
      <diagonal/>
    </border>
    <border diagonalUp="false" diagonalDown="false"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/>
      <bottom/>
      <diagonal/>
    </border>
  </borders>
  <cellStyleXfs count="106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2" borderId="0" applyFont="true" applyBorder="false" applyAlignment="true" applyProtection="false">
      <alignment horizontal="general" vertical="bottom" textRotation="0" wrapText="false" indent="0" shrinkToFit="false"/>
    </xf>
    <xf numFmtId="164" fontId="4" fillId="2" borderId="0" applyFont="true" applyBorder="false" applyAlignment="true" applyProtection="false">
      <alignment horizontal="general" vertical="bottom" textRotation="0" wrapText="false" indent="0" shrinkToFit="false"/>
    </xf>
    <xf numFmtId="164" fontId="4" fillId="2" borderId="0" applyFont="true" applyBorder="false" applyAlignment="true" applyProtection="false">
      <alignment horizontal="general" vertical="bottom" textRotation="0" wrapText="false" indent="0" shrinkToFit="false"/>
    </xf>
    <xf numFmtId="164" fontId="4" fillId="2" borderId="0" applyFont="true" applyBorder="false" applyAlignment="true" applyProtection="false">
      <alignment horizontal="general" vertical="bottom" textRotation="0" wrapText="false" indent="0" shrinkToFit="false"/>
    </xf>
    <xf numFmtId="164" fontId="4" fillId="3" borderId="0" applyFont="true" applyBorder="false" applyAlignment="true" applyProtection="false">
      <alignment horizontal="general" vertical="bottom" textRotation="0" wrapText="false" indent="0" shrinkToFit="false"/>
    </xf>
    <xf numFmtId="164" fontId="4" fillId="3" borderId="0" applyFont="true" applyBorder="false" applyAlignment="true" applyProtection="false">
      <alignment horizontal="general" vertical="bottom" textRotation="0" wrapText="false" indent="0" shrinkToFit="false"/>
    </xf>
    <xf numFmtId="164" fontId="4" fillId="3" borderId="0" applyFont="true" applyBorder="false" applyAlignment="true" applyProtection="false">
      <alignment horizontal="general" vertical="bottom" textRotation="0" wrapText="false" indent="0" shrinkToFit="false"/>
    </xf>
    <xf numFmtId="164" fontId="4" fillId="3" borderId="0" applyFont="true" applyBorder="false" applyAlignment="true" applyProtection="false">
      <alignment horizontal="general" vertical="bottom" textRotation="0" wrapText="false" indent="0" shrinkToFit="false"/>
    </xf>
    <xf numFmtId="164" fontId="4" fillId="4" borderId="0" applyFont="true" applyBorder="false" applyAlignment="true" applyProtection="false">
      <alignment horizontal="general" vertical="bottom" textRotation="0" wrapText="false" indent="0" shrinkToFit="false"/>
    </xf>
    <xf numFmtId="164" fontId="4" fillId="4" borderId="0" applyFont="true" applyBorder="false" applyAlignment="true" applyProtection="false">
      <alignment horizontal="general" vertical="bottom" textRotation="0" wrapText="false" indent="0" shrinkToFit="false"/>
    </xf>
    <xf numFmtId="164" fontId="4" fillId="4" borderId="0" applyFont="true" applyBorder="false" applyAlignment="true" applyProtection="false">
      <alignment horizontal="general" vertical="bottom" textRotation="0" wrapText="false" indent="0" shrinkToFit="false"/>
    </xf>
    <xf numFmtId="164" fontId="4" fillId="4" borderId="0" applyFont="true" applyBorder="false" applyAlignment="true" applyProtection="false">
      <alignment horizontal="general" vertical="bottom" textRotation="0" wrapText="false" indent="0" shrinkToFit="false"/>
    </xf>
    <xf numFmtId="164" fontId="4" fillId="5" borderId="0" applyFont="true" applyBorder="false" applyAlignment="true" applyProtection="false">
      <alignment horizontal="general" vertical="bottom" textRotation="0" wrapText="false" indent="0" shrinkToFit="false"/>
    </xf>
    <xf numFmtId="164" fontId="4" fillId="5" borderId="0" applyFont="true" applyBorder="false" applyAlignment="true" applyProtection="false">
      <alignment horizontal="general" vertical="bottom" textRotation="0" wrapText="false" indent="0" shrinkToFit="false"/>
    </xf>
    <xf numFmtId="164" fontId="4" fillId="5" borderId="0" applyFont="true" applyBorder="false" applyAlignment="true" applyProtection="false">
      <alignment horizontal="general" vertical="bottom" textRotation="0" wrapText="false" indent="0" shrinkToFit="false"/>
    </xf>
    <xf numFmtId="164" fontId="4" fillId="5" borderId="0" applyFont="true" applyBorder="false" applyAlignment="true" applyProtection="false">
      <alignment horizontal="general" vertical="bottom" textRotation="0" wrapText="false" indent="0" shrinkToFit="false"/>
    </xf>
    <xf numFmtId="164" fontId="4" fillId="6" borderId="0" applyFont="true" applyBorder="false" applyAlignment="true" applyProtection="false">
      <alignment horizontal="general" vertical="bottom" textRotation="0" wrapText="false" indent="0" shrinkToFit="false"/>
    </xf>
    <xf numFmtId="164" fontId="4" fillId="6" borderId="0" applyFont="true" applyBorder="false" applyAlignment="true" applyProtection="false">
      <alignment horizontal="general" vertical="bottom" textRotation="0" wrapText="false" indent="0" shrinkToFit="false"/>
    </xf>
    <xf numFmtId="164" fontId="4" fillId="6" borderId="0" applyFont="true" applyBorder="false" applyAlignment="true" applyProtection="false">
      <alignment horizontal="general" vertical="bottom" textRotation="0" wrapText="false" indent="0" shrinkToFit="false"/>
    </xf>
    <xf numFmtId="164" fontId="4" fillId="6" borderId="0" applyFont="true" applyBorder="false" applyAlignment="true" applyProtection="false">
      <alignment horizontal="general" vertical="bottom" textRotation="0" wrapText="false" indent="0" shrinkToFit="false"/>
    </xf>
    <xf numFmtId="164" fontId="4" fillId="7" borderId="0" applyFont="true" applyBorder="false" applyAlignment="true" applyProtection="false">
      <alignment horizontal="general" vertical="bottom" textRotation="0" wrapText="false" indent="0" shrinkToFit="false"/>
    </xf>
    <xf numFmtId="164" fontId="4" fillId="7" borderId="0" applyFont="true" applyBorder="false" applyAlignment="true" applyProtection="false">
      <alignment horizontal="general" vertical="bottom" textRotation="0" wrapText="false" indent="0" shrinkToFit="false"/>
    </xf>
    <xf numFmtId="164" fontId="4" fillId="7" borderId="0" applyFont="true" applyBorder="false" applyAlignment="true" applyProtection="false">
      <alignment horizontal="general" vertical="bottom" textRotation="0" wrapText="false" indent="0" shrinkToFit="false"/>
    </xf>
    <xf numFmtId="164" fontId="4" fillId="7" borderId="0" applyFont="true" applyBorder="false" applyAlignment="true" applyProtection="false">
      <alignment horizontal="general" vertical="bottom" textRotation="0" wrapText="false" indent="0" shrinkToFit="false"/>
    </xf>
    <xf numFmtId="164" fontId="4" fillId="8" borderId="0" applyFont="true" applyBorder="false" applyAlignment="true" applyProtection="false">
      <alignment horizontal="general" vertical="bottom" textRotation="0" wrapText="false" indent="0" shrinkToFit="false"/>
    </xf>
    <xf numFmtId="164" fontId="4" fillId="8" borderId="0" applyFont="true" applyBorder="false" applyAlignment="true" applyProtection="false">
      <alignment horizontal="general" vertical="bottom" textRotation="0" wrapText="false" indent="0" shrinkToFit="false"/>
    </xf>
    <xf numFmtId="164" fontId="4" fillId="8" borderId="0" applyFont="true" applyBorder="false" applyAlignment="true" applyProtection="false">
      <alignment horizontal="general" vertical="bottom" textRotation="0" wrapText="false" indent="0" shrinkToFit="false"/>
    </xf>
    <xf numFmtId="164" fontId="4" fillId="8" borderId="0" applyFont="true" applyBorder="false" applyAlignment="true" applyProtection="false">
      <alignment horizontal="general" vertical="bottom" textRotation="0" wrapText="false" indent="0" shrinkToFit="false"/>
    </xf>
    <xf numFmtId="164" fontId="4" fillId="3" borderId="0" applyFont="true" applyBorder="false" applyAlignment="true" applyProtection="false">
      <alignment horizontal="general" vertical="bottom" textRotation="0" wrapText="false" indent="0" shrinkToFit="false"/>
    </xf>
    <xf numFmtId="164" fontId="4" fillId="3" borderId="0" applyFont="true" applyBorder="false" applyAlignment="true" applyProtection="false">
      <alignment horizontal="general" vertical="bottom" textRotation="0" wrapText="false" indent="0" shrinkToFit="false"/>
    </xf>
    <xf numFmtId="164" fontId="4" fillId="3" borderId="0" applyFont="true" applyBorder="false" applyAlignment="true" applyProtection="false">
      <alignment horizontal="general" vertical="bottom" textRotation="0" wrapText="false" indent="0" shrinkToFit="false"/>
    </xf>
    <xf numFmtId="164" fontId="4" fillId="3" borderId="0" applyFont="true" applyBorder="false" applyAlignment="true" applyProtection="false">
      <alignment horizontal="general" vertical="bottom" textRotation="0" wrapText="false" indent="0" shrinkToFit="false"/>
    </xf>
    <xf numFmtId="164" fontId="4" fillId="9" borderId="0" applyFont="true" applyBorder="false" applyAlignment="true" applyProtection="false">
      <alignment horizontal="general" vertical="bottom" textRotation="0" wrapText="false" indent="0" shrinkToFit="false"/>
    </xf>
    <xf numFmtId="164" fontId="4" fillId="9" borderId="0" applyFont="true" applyBorder="false" applyAlignment="true" applyProtection="false">
      <alignment horizontal="general" vertical="bottom" textRotation="0" wrapText="false" indent="0" shrinkToFit="false"/>
    </xf>
    <xf numFmtId="164" fontId="4" fillId="9" borderId="0" applyFont="true" applyBorder="false" applyAlignment="true" applyProtection="false">
      <alignment horizontal="general" vertical="bottom" textRotation="0" wrapText="false" indent="0" shrinkToFit="false"/>
    </xf>
    <xf numFmtId="164" fontId="4" fillId="9" borderId="0" applyFont="true" applyBorder="false" applyAlignment="true" applyProtection="false">
      <alignment horizontal="general" vertical="bottom" textRotation="0" wrapText="false" indent="0" shrinkToFit="false"/>
    </xf>
    <xf numFmtId="164" fontId="4" fillId="10" borderId="0" applyFont="true" applyBorder="false" applyAlignment="true" applyProtection="false">
      <alignment horizontal="general" vertical="bottom" textRotation="0" wrapText="false" indent="0" shrinkToFit="false"/>
    </xf>
    <xf numFmtId="164" fontId="4" fillId="10" borderId="0" applyFont="true" applyBorder="false" applyAlignment="true" applyProtection="false">
      <alignment horizontal="general" vertical="bottom" textRotation="0" wrapText="false" indent="0" shrinkToFit="false"/>
    </xf>
    <xf numFmtId="164" fontId="4" fillId="10" borderId="0" applyFont="true" applyBorder="false" applyAlignment="true" applyProtection="false">
      <alignment horizontal="general" vertical="bottom" textRotation="0" wrapText="false" indent="0" shrinkToFit="false"/>
    </xf>
    <xf numFmtId="164" fontId="4" fillId="10" borderId="0" applyFont="true" applyBorder="false" applyAlignment="true" applyProtection="false">
      <alignment horizontal="general" vertical="bottom" textRotation="0" wrapText="false" indent="0" shrinkToFit="false"/>
    </xf>
    <xf numFmtId="164" fontId="4" fillId="8" borderId="0" applyFont="true" applyBorder="false" applyAlignment="true" applyProtection="false">
      <alignment horizontal="general" vertical="bottom" textRotation="0" wrapText="false" indent="0" shrinkToFit="false"/>
    </xf>
    <xf numFmtId="164" fontId="4" fillId="8" borderId="0" applyFont="true" applyBorder="false" applyAlignment="true" applyProtection="false">
      <alignment horizontal="general" vertical="bottom" textRotation="0" wrapText="false" indent="0" shrinkToFit="false"/>
    </xf>
    <xf numFmtId="164" fontId="4" fillId="8" borderId="0" applyFont="true" applyBorder="false" applyAlignment="true" applyProtection="false">
      <alignment horizontal="general" vertical="bottom" textRotation="0" wrapText="false" indent="0" shrinkToFit="false"/>
    </xf>
    <xf numFmtId="164" fontId="4" fillId="8" borderId="0" applyFont="true" applyBorder="false" applyAlignment="true" applyProtection="false">
      <alignment horizontal="general" vertical="bottom" textRotation="0" wrapText="false" indent="0" shrinkToFit="false"/>
    </xf>
    <xf numFmtId="164" fontId="4" fillId="10" borderId="0" applyFont="true" applyBorder="false" applyAlignment="true" applyProtection="false">
      <alignment horizontal="general" vertical="bottom" textRotation="0" wrapText="false" indent="0" shrinkToFit="false"/>
    </xf>
    <xf numFmtId="164" fontId="4" fillId="10" borderId="0" applyFont="true" applyBorder="false" applyAlignment="true" applyProtection="false">
      <alignment horizontal="general" vertical="bottom" textRotation="0" wrapText="false" indent="0" shrinkToFit="false"/>
    </xf>
    <xf numFmtId="164" fontId="4" fillId="10" borderId="0" applyFont="true" applyBorder="false" applyAlignment="true" applyProtection="false">
      <alignment horizontal="general" vertical="bottom" textRotation="0" wrapText="false" indent="0" shrinkToFit="false"/>
    </xf>
    <xf numFmtId="164" fontId="4" fillId="10" borderId="0" applyFont="true" applyBorder="false" applyAlignment="true" applyProtection="false">
      <alignment horizontal="general" vertical="bottom" textRotation="0" wrapText="false" indent="0" shrinkToFit="false"/>
    </xf>
    <xf numFmtId="164" fontId="4" fillId="8" borderId="0" applyFont="true" applyBorder="false" applyAlignment="true" applyProtection="false">
      <alignment horizontal="general" vertical="bottom" textRotation="0" wrapText="false" indent="0" shrinkToFit="false"/>
    </xf>
    <xf numFmtId="164" fontId="4" fillId="8" borderId="0" applyFont="true" applyBorder="false" applyAlignment="true" applyProtection="false">
      <alignment horizontal="general" vertical="bottom" textRotation="0" wrapText="false" indent="0" shrinkToFit="false"/>
    </xf>
    <xf numFmtId="164" fontId="4" fillId="8" borderId="0" applyFont="true" applyBorder="false" applyAlignment="true" applyProtection="false">
      <alignment horizontal="general" vertical="bottom" textRotation="0" wrapText="false" indent="0" shrinkToFit="false"/>
    </xf>
    <xf numFmtId="164" fontId="4" fillId="8" borderId="0" applyFont="true" applyBorder="false" applyAlignment="true" applyProtection="false">
      <alignment horizontal="general" vertical="bottom" textRotation="0" wrapText="false" indent="0" shrinkToFit="false"/>
    </xf>
    <xf numFmtId="164" fontId="4" fillId="3" borderId="0" applyFont="true" applyBorder="false" applyAlignment="true" applyProtection="false">
      <alignment horizontal="general" vertical="bottom" textRotation="0" wrapText="false" indent="0" shrinkToFit="false"/>
    </xf>
    <xf numFmtId="164" fontId="4" fillId="3" borderId="0" applyFont="true" applyBorder="false" applyAlignment="true" applyProtection="false">
      <alignment horizontal="general" vertical="bottom" textRotation="0" wrapText="false" indent="0" shrinkToFit="false"/>
    </xf>
    <xf numFmtId="164" fontId="4" fillId="3" borderId="0" applyFont="true" applyBorder="false" applyAlignment="true" applyProtection="false">
      <alignment horizontal="general" vertical="bottom" textRotation="0" wrapText="false" indent="0" shrinkToFit="false"/>
    </xf>
    <xf numFmtId="164" fontId="4" fillId="3" borderId="0" applyFont="true" applyBorder="false" applyAlignment="true" applyProtection="false">
      <alignment horizontal="general" vertical="bottom" textRotation="0" wrapText="false" indent="0" shrinkToFit="false"/>
    </xf>
    <xf numFmtId="164" fontId="4" fillId="9" borderId="0" applyFont="true" applyBorder="false" applyAlignment="true" applyProtection="false">
      <alignment horizontal="general" vertical="bottom" textRotation="0" wrapText="false" indent="0" shrinkToFit="false"/>
    </xf>
    <xf numFmtId="164" fontId="4" fillId="9" borderId="0" applyFont="true" applyBorder="false" applyAlignment="true" applyProtection="false">
      <alignment horizontal="general" vertical="bottom" textRotation="0" wrapText="false" indent="0" shrinkToFit="false"/>
    </xf>
    <xf numFmtId="164" fontId="4" fillId="9" borderId="0" applyFont="true" applyBorder="false" applyAlignment="true" applyProtection="false">
      <alignment horizontal="general" vertical="bottom" textRotation="0" wrapText="false" indent="0" shrinkToFit="false"/>
    </xf>
    <xf numFmtId="164" fontId="4" fillId="9" borderId="0" applyFont="true" applyBorder="false" applyAlignment="true" applyProtection="false">
      <alignment horizontal="general" vertical="bottom" textRotation="0" wrapText="false" indent="0" shrinkToFit="false"/>
    </xf>
    <xf numFmtId="164" fontId="4" fillId="10" borderId="0" applyFont="true" applyBorder="false" applyAlignment="true" applyProtection="false">
      <alignment horizontal="general" vertical="bottom" textRotation="0" wrapText="false" indent="0" shrinkToFit="false"/>
    </xf>
    <xf numFmtId="164" fontId="4" fillId="10" borderId="0" applyFont="true" applyBorder="false" applyAlignment="true" applyProtection="false">
      <alignment horizontal="general" vertical="bottom" textRotation="0" wrapText="false" indent="0" shrinkToFit="false"/>
    </xf>
    <xf numFmtId="164" fontId="4" fillId="10" borderId="0" applyFont="true" applyBorder="false" applyAlignment="true" applyProtection="false">
      <alignment horizontal="general" vertical="bottom" textRotation="0" wrapText="false" indent="0" shrinkToFit="false"/>
    </xf>
    <xf numFmtId="164" fontId="4" fillId="10" borderId="0" applyFont="true" applyBorder="false" applyAlignment="true" applyProtection="false">
      <alignment horizontal="general" vertical="bottom" textRotation="0" wrapText="false" indent="0" shrinkToFit="false"/>
    </xf>
    <xf numFmtId="164" fontId="4" fillId="11" borderId="0" applyFont="true" applyBorder="false" applyAlignment="true" applyProtection="false">
      <alignment horizontal="general" vertical="bottom" textRotation="0" wrapText="false" indent="0" shrinkToFit="false"/>
    </xf>
    <xf numFmtId="164" fontId="4" fillId="11" borderId="0" applyFont="true" applyBorder="false" applyAlignment="true" applyProtection="false">
      <alignment horizontal="general" vertical="bottom" textRotation="0" wrapText="false" indent="0" shrinkToFit="false"/>
    </xf>
    <xf numFmtId="164" fontId="4" fillId="11" borderId="0" applyFont="true" applyBorder="false" applyAlignment="true" applyProtection="false">
      <alignment horizontal="general" vertical="bottom" textRotation="0" wrapText="false" indent="0" shrinkToFit="false"/>
    </xf>
    <xf numFmtId="164" fontId="4" fillId="11" borderId="0" applyFont="true" applyBorder="false" applyAlignment="true" applyProtection="false">
      <alignment horizontal="general" vertical="bottom" textRotation="0" wrapText="false" indent="0" shrinkToFit="false"/>
    </xf>
    <xf numFmtId="164" fontId="4" fillId="12" borderId="0" applyFont="true" applyBorder="false" applyAlignment="true" applyProtection="false">
      <alignment horizontal="general" vertical="bottom" textRotation="0" wrapText="false" indent="0" shrinkToFit="false"/>
    </xf>
    <xf numFmtId="164" fontId="4" fillId="12" borderId="0" applyFont="true" applyBorder="false" applyAlignment="true" applyProtection="false">
      <alignment horizontal="general" vertical="bottom" textRotation="0" wrapText="false" indent="0" shrinkToFit="false"/>
    </xf>
    <xf numFmtId="164" fontId="4" fillId="12" borderId="0" applyFont="true" applyBorder="false" applyAlignment="true" applyProtection="false">
      <alignment horizontal="general" vertical="bottom" textRotation="0" wrapText="false" indent="0" shrinkToFit="false"/>
    </xf>
    <xf numFmtId="164" fontId="4" fillId="12" borderId="0" applyFont="true" applyBorder="false" applyAlignment="true" applyProtection="false">
      <alignment horizontal="general" vertical="bottom" textRotation="0" wrapText="false" indent="0" shrinkToFit="false"/>
    </xf>
    <xf numFmtId="164" fontId="5" fillId="0" borderId="0" applyFont="true" applyBorder="false" applyAlignment="true" applyProtection="false">
      <alignment horizontal="general" vertical="bottom" textRotation="0" wrapText="false" indent="0" shrinkToFit="false"/>
    </xf>
    <xf numFmtId="164" fontId="5" fillId="0" borderId="0" applyFont="true" applyBorder="false" applyAlignment="true" applyProtection="false">
      <alignment horizontal="general" vertical="bottom" textRotation="0" wrapText="false" indent="0" shrinkToFit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false" applyAlignment="true" applyProtection="false">
      <alignment horizontal="general" vertical="bottom" textRotation="0" wrapText="false" indent="0" shrinkToFit="false"/>
    </xf>
    <xf numFmtId="164" fontId="0" fillId="5" borderId="1" applyFont="true" applyBorder="true" applyAlignment="true" applyProtection="false">
      <alignment horizontal="general" vertical="bottom" textRotation="0" wrapText="false" indent="0" shrinkToFit="false"/>
    </xf>
    <xf numFmtId="164" fontId="0" fillId="5" borderId="1" applyFont="true" applyBorder="true" applyAlignment="true" applyProtection="false">
      <alignment horizontal="general" vertical="bottom" textRotation="0" wrapText="false" indent="0" shrinkToFit="false"/>
    </xf>
    <xf numFmtId="164" fontId="0" fillId="5" borderId="1" applyFont="true" applyBorder="true" applyAlignment="true" applyProtection="false">
      <alignment horizontal="general" vertical="bottom" textRotation="0" wrapText="false" indent="0" shrinkToFit="false"/>
    </xf>
    <xf numFmtId="164" fontId="0" fillId="5" borderId="1" applyFont="true" applyBorder="true" applyAlignment="true" applyProtection="false">
      <alignment horizontal="general" vertical="bottom" textRotation="0" wrapText="false" indent="0" shrinkToFit="false"/>
    </xf>
    <xf numFmtId="164" fontId="0" fillId="5" borderId="1" applyFont="true" applyBorder="true" applyAlignment="true" applyProtection="false">
      <alignment horizontal="general" vertical="bottom" textRotation="0" wrapText="false" indent="0" shrinkToFit="false"/>
    </xf>
  </cellStyleXfs>
  <cellXfs count="10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9" fillId="13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13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1" fillId="13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0" xfId="0" applyFont="fals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2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3" fillId="0" borderId="3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13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14" fillId="0" borderId="3" xfId="99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15" fillId="0" borderId="3" xfId="99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15" fillId="0" borderId="3" xfId="94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10" fillId="0" borderId="3" xfId="9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13" fillId="0" borderId="3" xfId="94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8" fontId="1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17" fillId="0" borderId="3" xfId="94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13" fillId="0" borderId="3" xfId="0" applyFont="true" applyBorder="true" applyAlignment="true" applyProtection="false">
      <alignment horizontal="center" vertical="center" textRotation="0" wrapText="true" indent="0" shrinkToFit="false" readingOrder="1"/>
      <protection locked="true" hidden="false"/>
    </xf>
    <xf numFmtId="166" fontId="15" fillId="0" borderId="3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6" fontId="15" fillId="0" borderId="3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18" fillId="0" borderId="3" xfId="94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15" fillId="0" borderId="3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6" fontId="18" fillId="0" borderId="3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2" fillId="13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13" borderId="3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5" fontId="19" fillId="13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20" fillId="13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9" fillId="13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13" borderId="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9" fillId="13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10" fillId="13" borderId="3" xfId="9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1" fillId="13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4" xfId="0" applyFont="fals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2" fillId="0" borderId="3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12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15" fillId="0" borderId="3" xfId="94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9" fillId="13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9" fontId="19" fillId="13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9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0" borderId="0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5" fontId="19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9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13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2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12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12" fillId="0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6" fontId="15" fillId="0" borderId="3" xfId="9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18" fillId="0" borderId="3" xfId="9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21" fillId="0" borderId="2" xfId="9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13" fillId="0" borderId="2" xfId="9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10" fillId="0" borderId="2" xfId="9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19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15" fillId="0" borderId="3" xfId="95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22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23" fillId="0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6" fontId="15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18" fillId="0" borderId="3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19" fillId="13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13" borderId="2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5" fontId="19" fillId="13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0" fillId="13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13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13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9" fillId="13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5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4" fillId="0" borderId="3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14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17" fillId="0" borderId="3" xfId="9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15" fillId="0" borderId="3" xfId="9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15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9" fontId="21" fillId="13" borderId="2" xfId="95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21" fillId="13" borderId="2" xfId="9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2" fillId="0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12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15" fillId="0" borderId="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6" fontId="18" fillId="0" borderId="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7" fontId="21" fillId="0" borderId="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7" fontId="24" fillId="0" borderId="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7" fontId="24" fillId="0" borderId="2" xfId="9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21" fillId="13" borderId="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2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5" fillId="0" borderId="3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25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18" fillId="0" borderId="3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7" fontId="26" fillId="0" borderId="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7" fontId="27" fillId="0" borderId="3" xfId="96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15" fillId="0" borderId="3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9" fontId="28" fillId="13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24" fillId="13" borderId="2" xfId="96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18" fillId="0" borderId="3" xfId="96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21" fillId="0" borderId="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7" fontId="24" fillId="0" borderId="3" xfId="96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21" fillId="13" borderId="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2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92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20% – колірна тема 1 2" xfId="20"/>
    <cellStyle name="20% – колірна тема 1 3" xfId="21"/>
    <cellStyle name="20% – колірна тема 1 4" xfId="22"/>
    <cellStyle name="20% – колірна тема 1 5" xfId="23"/>
    <cellStyle name="20% – колірна тема 2 2" xfId="24"/>
    <cellStyle name="20% – колірна тема 2 3" xfId="25"/>
    <cellStyle name="20% – колірна тема 2 4" xfId="26"/>
    <cellStyle name="20% – колірна тема 2 5" xfId="27"/>
    <cellStyle name="20% – колірна тема 3 2" xfId="28"/>
    <cellStyle name="20% – колірна тема 3 3" xfId="29"/>
    <cellStyle name="20% – колірна тема 3 4" xfId="30"/>
    <cellStyle name="20% – колірна тема 3 5" xfId="31"/>
    <cellStyle name="20% – колірна тема 4 2" xfId="32"/>
    <cellStyle name="20% – колірна тема 4 3" xfId="33"/>
    <cellStyle name="20% – колірна тема 4 4" xfId="34"/>
    <cellStyle name="20% – колірна тема 4 5" xfId="35"/>
    <cellStyle name="20% – колірна тема 5 2" xfId="36"/>
    <cellStyle name="20% – колірна тема 5 3" xfId="37"/>
    <cellStyle name="20% – колірна тема 5 4" xfId="38"/>
    <cellStyle name="20% – колірна тема 5 5" xfId="39"/>
    <cellStyle name="20% – колірна тема 6 2" xfId="40"/>
    <cellStyle name="20% – колірна тема 6 3" xfId="41"/>
    <cellStyle name="20% – колірна тема 6 4" xfId="42"/>
    <cellStyle name="20% – колірна тема 6 5" xfId="43"/>
    <cellStyle name="40% – колірна тема 1 2" xfId="44"/>
    <cellStyle name="40% – колірна тема 1 3" xfId="45"/>
    <cellStyle name="40% – колірна тема 1 4" xfId="46"/>
    <cellStyle name="40% – колірна тема 1 5" xfId="47"/>
    <cellStyle name="40% – колірна тема 2 2" xfId="48"/>
    <cellStyle name="40% – колірна тема 2 3" xfId="49"/>
    <cellStyle name="40% – колірна тема 2 4" xfId="50"/>
    <cellStyle name="40% – колірна тема 2 5" xfId="51"/>
    <cellStyle name="40% – колірна тема 3 2" xfId="52"/>
    <cellStyle name="40% – колірна тема 3 3" xfId="53"/>
    <cellStyle name="40% – колірна тема 3 4" xfId="54"/>
    <cellStyle name="40% – колірна тема 3 5" xfId="55"/>
    <cellStyle name="40% – колірна тема 4 2" xfId="56"/>
    <cellStyle name="40% – колірна тема 4 3" xfId="57"/>
    <cellStyle name="40% – колірна тема 4 4" xfId="58"/>
    <cellStyle name="40% – колірна тема 4 5" xfId="59"/>
    <cellStyle name="40% – колірна тема 5 2" xfId="60"/>
    <cellStyle name="40% – колірна тема 5 3" xfId="61"/>
    <cellStyle name="40% – колірна тема 5 4" xfId="62"/>
    <cellStyle name="40% – колірна тема 5 5" xfId="63"/>
    <cellStyle name="40% – колірна тема 6 2" xfId="64"/>
    <cellStyle name="40% – колірна тема 6 3" xfId="65"/>
    <cellStyle name="40% – колірна тема 6 4" xfId="66"/>
    <cellStyle name="40% – колірна тема 6 5" xfId="67"/>
    <cellStyle name="60% – колірна тема 1 2" xfId="68"/>
    <cellStyle name="60% – колірна тема 1 3" xfId="69"/>
    <cellStyle name="60% – колірна тема 1 4" xfId="70"/>
    <cellStyle name="60% – колірна тема 1 5" xfId="71"/>
    <cellStyle name="60% – колірна тема 2 2" xfId="72"/>
    <cellStyle name="60% – колірна тема 2 3" xfId="73"/>
    <cellStyle name="60% – колірна тема 2 4" xfId="74"/>
    <cellStyle name="60% – колірна тема 2 5" xfId="75"/>
    <cellStyle name="60% – колірна тема 3 2" xfId="76"/>
    <cellStyle name="60% – колірна тема 3 3" xfId="77"/>
    <cellStyle name="60% – колірна тема 3 4" xfId="78"/>
    <cellStyle name="60% – колірна тема 3 5" xfId="79"/>
    <cellStyle name="60% – колірна тема 4 2" xfId="80"/>
    <cellStyle name="60% – колірна тема 4 3" xfId="81"/>
    <cellStyle name="60% – колірна тема 4 4" xfId="82"/>
    <cellStyle name="60% – колірна тема 4 5" xfId="83"/>
    <cellStyle name="60% – колірна тема 5 2" xfId="84"/>
    <cellStyle name="60% – колірна тема 5 3" xfId="85"/>
    <cellStyle name="60% – колірна тема 5 4" xfId="86"/>
    <cellStyle name="60% – колірна тема 5 5" xfId="87"/>
    <cellStyle name="60% – колірна тема 6 2" xfId="88"/>
    <cellStyle name="60% – колірна тема 6 3" xfId="89"/>
    <cellStyle name="60% – колірна тема 6 4" xfId="90"/>
    <cellStyle name="60% – колірна тема 6 5" xfId="91"/>
    <cellStyle name="Hyperlink 2" xfId="92"/>
    <cellStyle name="Гіперпосилання 1" xfId="93"/>
    <cellStyle name="Звичайний 2" xfId="94"/>
    <cellStyle name="Звичайний 3" xfId="95"/>
    <cellStyle name="Звичайний 4" xfId="96"/>
    <cellStyle name="Звичайний 5" xfId="97"/>
    <cellStyle name="Звичайний 6" xfId="98"/>
    <cellStyle name="Звичайний 7" xfId="99"/>
    <cellStyle name="Назва 2" xfId="100"/>
    <cellStyle name="Примітка 2" xfId="101"/>
    <cellStyle name="Примітка 3" xfId="102"/>
    <cellStyle name="Примітка 4" xfId="103"/>
    <cellStyle name="Примітка 5" xfId="104"/>
    <cellStyle name="Примітка 6" xfId="105"/>
  </cellStyles>
  <dxfs count="2">
    <dxf>
      <fill>
        <patternFill patternType="solid">
          <fgColor rgb="00FFFFFF"/>
        </patternFill>
      </fill>
    </dxf>
    <dxf>
      <fill>
        <patternFill patternType="solid">
          <fgColor rgb="FF000000"/>
          <bgColor rgb="FFFFFFFF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EEEEEE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111111"/>
      <rgbColor rgb="FF333300"/>
      <rgbColor rgb="FFC9211E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S236"/>
  <sheetViews>
    <sheetView showFormulas="false" showGridLines="true" showRowColHeaders="true" showZeros="true" rightToLeft="false" tabSelected="true" showOutlineSymbols="true" defaultGridColor="true" view="normal" topLeftCell="A74" colorId="64" zoomScale="100" zoomScaleNormal="100" zoomScalePageLayoutView="100" workbookViewId="0">
      <selection pane="topLeft" activeCell="I86" activeCellId="0" sqref="I86"/>
    </sheetView>
  </sheetViews>
  <sheetFormatPr defaultColWidth="10.30078125" defaultRowHeight="15" zeroHeight="false" outlineLevelRow="0" outlineLevelCol="0"/>
  <cols>
    <col collapsed="false" customWidth="true" hidden="false" outlineLevel="0" max="1" min="1" style="0" width="6.49"/>
    <col collapsed="false" customWidth="true" hidden="false" outlineLevel="0" max="2" min="2" style="0" width="21.29"/>
    <col collapsed="false" customWidth="true" hidden="false" outlineLevel="0" max="3" min="3" style="0" width="15.56"/>
    <col collapsed="false" customWidth="true" hidden="false" outlineLevel="0" max="4" min="4" style="0" width="14.69"/>
    <col collapsed="false" customWidth="true" hidden="false" outlineLevel="0" max="5" min="5" style="0" width="18.99"/>
    <col collapsed="false" customWidth="true" hidden="false" outlineLevel="0" max="6" min="6" style="0" width="18.56"/>
    <col collapsed="false" customWidth="true" hidden="false" outlineLevel="0" max="7" min="7" style="0" width="13.29"/>
    <col collapsed="false" customWidth="true" hidden="false" outlineLevel="0" max="9" min="9" style="0" width="11.71"/>
    <col collapsed="false" customWidth="true" hidden="false" outlineLevel="0" max="10" min="10" style="0" width="12.29"/>
    <col collapsed="false" customWidth="true" hidden="false" outlineLevel="0" max="11" min="11" style="0" width="14.69"/>
    <col collapsed="false" customWidth="true" hidden="false" outlineLevel="0" max="12" min="12" style="0" width="14.14"/>
    <col collapsed="false" customWidth="true" hidden="false" outlineLevel="0" max="13" min="13" style="0" width="12.98"/>
    <col collapsed="false" customWidth="true" hidden="false" outlineLevel="0" max="15" min="15" style="0" width="11.57"/>
  </cols>
  <sheetData>
    <row r="1" customFormat="false" ht="15.75" hidden="false" customHeight="false" outlineLevel="0" collapsed="false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2"/>
      <c r="M1" s="3"/>
      <c r="N1" s="3"/>
      <c r="O1" s="3"/>
      <c r="P1" s="3"/>
      <c r="Q1" s="3"/>
    </row>
    <row r="2" customFormat="false" ht="1.5" hidden="false" customHeight="true" outlineLevel="0" collapsed="false"/>
    <row r="3" customFormat="false" ht="15" hidden="true" customHeight="false" outlineLevel="0" collapsed="false"/>
    <row r="4" customFormat="false" ht="34.5" hidden="false" customHeight="true" outlineLevel="0" collapsed="false">
      <c r="A4" s="4" t="s">
        <v>1</v>
      </c>
      <c r="B4" s="5" t="s">
        <v>2</v>
      </c>
      <c r="C4" s="5" t="s">
        <v>3</v>
      </c>
      <c r="D4" s="5" t="s">
        <v>4</v>
      </c>
      <c r="E4" s="5" t="s">
        <v>5</v>
      </c>
      <c r="F4" s="5"/>
      <c r="G4" s="5"/>
      <c r="H4" s="5"/>
      <c r="I4" s="5"/>
      <c r="J4" s="5" t="s">
        <v>6</v>
      </c>
      <c r="K4" s="5" t="s">
        <v>7</v>
      </c>
      <c r="L4" s="5"/>
      <c r="M4" s="5"/>
    </row>
    <row r="5" customFormat="false" ht="42.75" hidden="false" customHeight="true" outlineLevel="0" collapsed="false">
      <c r="A5" s="4"/>
      <c r="B5" s="5"/>
      <c r="C5" s="5"/>
      <c r="D5" s="5"/>
      <c r="E5" s="5" t="s">
        <v>8</v>
      </c>
      <c r="F5" s="5" t="s">
        <v>9</v>
      </c>
      <c r="G5" s="5" t="s">
        <v>10</v>
      </c>
      <c r="H5" s="5" t="s">
        <v>11</v>
      </c>
      <c r="I5" s="5" t="s">
        <v>12</v>
      </c>
      <c r="J5" s="5"/>
      <c r="K5" s="5" t="s">
        <v>13</v>
      </c>
      <c r="L5" s="5" t="s">
        <v>14</v>
      </c>
      <c r="M5" s="5" t="s">
        <v>15</v>
      </c>
      <c r="P5" s="6"/>
      <c r="Q5" s="6"/>
      <c r="R5" s="6"/>
    </row>
    <row r="6" s="8" customFormat="true" ht="13.5" hidden="false" customHeight="true" outlineLevel="0" collapsed="false">
      <c r="A6" s="7" t="s">
        <v>16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0"/>
      <c r="O6" s="6"/>
    </row>
    <row r="7" customFormat="false" ht="13.8" hidden="false" customHeight="false" outlineLevel="0" collapsed="false">
      <c r="A7" s="9" t="n">
        <v>1</v>
      </c>
      <c r="B7" s="10" t="s">
        <v>17</v>
      </c>
      <c r="C7" s="11" t="n">
        <v>207</v>
      </c>
      <c r="D7" s="11" t="n">
        <v>896.8</v>
      </c>
      <c r="E7" s="12" t="n">
        <v>25178.42</v>
      </c>
      <c r="F7" s="13" t="n">
        <v>101.04</v>
      </c>
      <c r="G7" s="14"/>
      <c r="H7" s="12" t="n">
        <v>464.56</v>
      </c>
      <c r="I7" s="13" t="n">
        <v>65.89</v>
      </c>
      <c r="J7" s="15" t="n">
        <f aca="false">K7/D7</f>
        <v>159.107872435326</v>
      </c>
      <c r="K7" s="16" t="n">
        <f aca="false">L7+M7+E7</f>
        <v>142687.94</v>
      </c>
      <c r="L7" s="16" t="n">
        <f aca="false">F7*1163</f>
        <v>117509.52</v>
      </c>
      <c r="M7" s="16" t="n">
        <f aca="false">G7*9.5</f>
        <v>0</v>
      </c>
      <c r="N7" s="17"/>
      <c r="O7" s="18"/>
      <c r="P7" s="19"/>
    </row>
    <row r="8" customFormat="false" ht="13.8" hidden="false" customHeight="false" outlineLevel="0" collapsed="false">
      <c r="A8" s="9" t="n">
        <v>2</v>
      </c>
      <c r="B8" s="10" t="s">
        <v>18</v>
      </c>
      <c r="C8" s="11" t="n">
        <v>119</v>
      </c>
      <c r="D8" s="11" t="n">
        <v>311</v>
      </c>
      <c r="E8" s="12" t="n">
        <v>4601.96</v>
      </c>
      <c r="F8" s="13" t="n">
        <v>29.36</v>
      </c>
      <c r="G8" s="13" t="n">
        <v>351.91</v>
      </c>
      <c r="H8" s="12" t="n">
        <v>177.61</v>
      </c>
      <c r="I8" s="14"/>
      <c r="J8" s="15" t="n">
        <f aca="false">K8/D8</f>
        <v>135.340144694534</v>
      </c>
      <c r="K8" s="16" t="n">
        <f aca="false">L8+M8+E8</f>
        <v>42090.785</v>
      </c>
      <c r="L8" s="16" t="n">
        <f aca="false">F8*1163</f>
        <v>34145.68</v>
      </c>
      <c r="M8" s="16" t="n">
        <f aca="false">G8*9.5</f>
        <v>3343.145</v>
      </c>
      <c r="N8" s="17"/>
      <c r="O8" s="18"/>
      <c r="P8" s="19"/>
    </row>
    <row r="9" customFormat="false" ht="13.8" hidden="false" customHeight="false" outlineLevel="0" collapsed="false">
      <c r="A9" s="9" t="n">
        <v>3</v>
      </c>
      <c r="B9" s="10" t="s">
        <v>19</v>
      </c>
      <c r="C9" s="11" t="n">
        <v>115</v>
      </c>
      <c r="D9" s="11" t="n">
        <v>2007</v>
      </c>
      <c r="E9" s="12" t="n">
        <v>24589.65</v>
      </c>
      <c r="F9" s="13" t="n">
        <v>196.39</v>
      </c>
      <c r="G9" s="14"/>
      <c r="H9" s="12" t="n">
        <v>322.61</v>
      </c>
      <c r="I9" s="14"/>
      <c r="J9" s="15" t="n">
        <f aca="false">K9/D9</f>
        <v>126.054419531639</v>
      </c>
      <c r="K9" s="16" t="n">
        <f aca="false">L9+M9+E9</f>
        <v>252991.22</v>
      </c>
      <c r="L9" s="16" t="n">
        <f aca="false">F9*1163</f>
        <v>228401.57</v>
      </c>
      <c r="M9" s="16" t="n">
        <f aca="false">G9*9.5</f>
        <v>0</v>
      </c>
      <c r="N9" s="17"/>
      <c r="O9" s="18"/>
      <c r="P9" s="19"/>
    </row>
    <row r="10" customFormat="false" ht="13.8" hidden="false" customHeight="false" outlineLevel="0" collapsed="false">
      <c r="A10" s="9" t="n">
        <v>4</v>
      </c>
      <c r="B10" s="10" t="s">
        <v>20</v>
      </c>
      <c r="C10" s="11" t="n">
        <v>48</v>
      </c>
      <c r="D10" s="11" t="n">
        <v>529</v>
      </c>
      <c r="E10" s="12" t="n">
        <v>10101.09</v>
      </c>
      <c r="F10" s="14"/>
      <c r="G10" s="13" t="n">
        <v>5938.46</v>
      </c>
      <c r="H10" s="12" t="n">
        <v>186.4</v>
      </c>
      <c r="I10" s="14"/>
      <c r="J10" s="15" t="n">
        <f aca="false">K10/D10</f>
        <v>125.74</v>
      </c>
      <c r="K10" s="16" t="n">
        <f aca="false">L10+M10+E10</f>
        <v>66516.46</v>
      </c>
      <c r="L10" s="16" t="n">
        <f aca="false">F10*1163</f>
        <v>0</v>
      </c>
      <c r="M10" s="16" t="n">
        <f aca="false">G10*9.5</f>
        <v>56415.37</v>
      </c>
      <c r="N10" s="17"/>
      <c r="O10" s="18"/>
      <c r="P10" s="19"/>
    </row>
    <row r="11" customFormat="false" ht="13.8" hidden="false" customHeight="false" outlineLevel="0" collapsed="false">
      <c r="A11" s="9" t="n">
        <v>5</v>
      </c>
      <c r="B11" s="10" t="s">
        <v>21</v>
      </c>
      <c r="C11" s="11" t="n">
        <v>156</v>
      </c>
      <c r="D11" s="11" t="n">
        <v>570</v>
      </c>
      <c r="E11" s="12" t="n">
        <v>10354.46</v>
      </c>
      <c r="F11" s="20"/>
      <c r="G11" s="13" t="n">
        <v>5973.46</v>
      </c>
      <c r="H11" s="12" t="n">
        <v>175.79</v>
      </c>
      <c r="I11" s="14"/>
      <c r="J11" s="15" t="n">
        <f aca="false">K11/D11</f>
        <v>117.723385964912</v>
      </c>
      <c r="K11" s="16" t="n">
        <f aca="false">L11+M11+E11</f>
        <v>67102.33</v>
      </c>
      <c r="L11" s="16" t="n">
        <f aca="false">F11*1163</f>
        <v>0</v>
      </c>
      <c r="M11" s="16" t="n">
        <f aca="false">G11*9.5</f>
        <v>56747.87</v>
      </c>
      <c r="N11" s="17"/>
      <c r="O11" s="18"/>
      <c r="P11" s="19"/>
    </row>
    <row r="12" customFormat="false" ht="13.8" hidden="false" customHeight="false" outlineLevel="0" collapsed="false">
      <c r="A12" s="9" t="n">
        <v>6</v>
      </c>
      <c r="B12" s="10" t="s">
        <v>22</v>
      </c>
      <c r="C12" s="11" t="n">
        <v>138</v>
      </c>
      <c r="D12" s="11" t="n">
        <v>868</v>
      </c>
      <c r="E12" s="12" t="n">
        <v>10738</v>
      </c>
      <c r="F12" s="13" t="n">
        <v>68.18</v>
      </c>
      <c r="G12" s="14"/>
      <c r="H12" s="12" t="n">
        <v>339.06</v>
      </c>
      <c r="I12" s="13" t="n">
        <v>201.17</v>
      </c>
      <c r="J12" s="15" t="n">
        <f aca="false">K12/D12</f>
        <v>103.722741935484</v>
      </c>
      <c r="K12" s="16" t="n">
        <f aca="false">L12+M12+E12</f>
        <v>90031.34</v>
      </c>
      <c r="L12" s="16" t="n">
        <f aca="false">F12*1163</f>
        <v>79293.34</v>
      </c>
      <c r="M12" s="16" t="n">
        <f aca="false">G12*9.5</f>
        <v>0</v>
      </c>
      <c r="N12" s="17"/>
      <c r="O12" s="18"/>
      <c r="P12" s="19"/>
    </row>
    <row r="13" customFormat="false" ht="13.8" hidden="false" customHeight="false" outlineLevel="0" collapsed="false">
      <c r="A13" s="9" t="n">
        <v>7</v>
      </c>
      <c r="B13" s="10" t="s">
        <v>23</v>
      </c>
      <c r="C13" s="21" t="n">
        <v>219</v>
      </c>
      <c r="D13" s="11" t="n">
        <v>2020.8</v>
      </c>
      <c r="E13" s="12" t="n">
        <v>18433.74</v>
      </c>
      <c r="F13" s="13" t="n">
        <v>154.15</v>
      </c>
      <c r="G13" s="14"/>
      <c r="H13" s="12" t="n">
        <v>787.57</v>
      </c>
      <c r="I13" s="14"/>
      <c r="J13" s="15" t="n">
        <f aca="false">K13/D13</f>
        <v>97.837584125099</v>
      </c>
      <c r="K13" s="16" t="n">
        <f aca="false">L13+M13+E13</f>
        <v>197710.19</v>
      </c>
      <c r="L13" s="16" t="n">
        <f aca="false">F13*1163</f>
        <v>179276.45</v>
      </c>
      <c r="M13" s="16" t="n">
        <f aca="false">G13*9.5</f>
        <v>0</v>
      </c>
      <c r="N13" s="17"/>
      <c r="O13" s="18"/>
      <c r="P13" s="19"/>
    </row>
    <row r="14" customFormat="false" ht="13.8" hidden="false" customHeight="false" outlineLevel="0" collapsed="false">
      <c r="A14" s="9" t="n">
        <v>8</v>
      </c>
      <c r="B14" s="10" t="s">
        <v>24</v>
      </c>
      <c r="C14" s="11" t="n">
        <v>212</v>
      </c>
      <c r="D14" s="11" t="n">
        <v>1413.6</v>
      </c>
      <c r="E14" s="12" t="n">
        <v>13422.7</v>
      </c>
      <c r="F14" s="14"/>
      <c r="G14" s="13" t="n">
        <v>12567.33</v>
      </c>
      <c r="H14" s="12" t="n">
        <v>334.14</v>
      </c>
      <c r="I14" s="14"/>
      <c r="J14" s="15" t="n">
        <f aca="false">K14/D14</f>
        <v>93.9532647142049</v>
      </c>
      <c r="K14" s="16" t="n">
        <f aca="false">L14+M14+E14</f>
        <v>132812.335</v>
      </c>
      <c r="L14" s="16" t="n">
        <f aca="false">F14*1163</f>
        <v>0</v>
      </c>
      <c r="M14" s="16" t="n">
        <f aca="false">G14*9.5</f>
        <v>119389.635</v>
      </c>
      <c r="N14" s="17"/>
      <c r="O14" s="18"/>
      <c r="P14" s="19"/>
    </row>
    <row r="15" customFormat="false" ht="13.8" hidden="false" customHeight="false" outlineLevel="0" collapsed="false">
      <c r="A15" s="9" t="n">
        <v>9</v>
      </c>
      <c r="B15" s="10" t="s">
        <v>25</v>
      </c>
      <c r="C15" s="11" t="n">
        <v>204</v>
      </c>
      <c r="D15" s="11" t="n">
        <v>1049.12</v>
      </c>
      <c r="E15" s="12" t="n">
        <v>20497.4</v>
      </c>
      <c r="F15" s="13" t="n">
        <v>64.22</v>
      </c>
      <c r="G15" s="14"/>
      <c r="H15" s="12" t="n">
        <v>641.65</v>
      </c>
      <c r="I15" s="14"/>
      <c r="J15" s="15" t="n">
        <f aca="false">K15/D15</f>
        <v>90.7286678359006</v>
      </c>
      <c r="K15" s="16" t="n">
        <f aca="false">L15+M15+E15</f>
        <v>95185.26</v>
      </c>
      <c r="L15" s="16" t="n">
        <f aca="false">F15*1163</f>
        <v>74687.86</v>
      </c>
      <c r="M15" s="16" t="n">
        <f aca="false">G15*9.5</f>
        <v>0</v>
      </c>
      <c r="N15" s="17"/>
      <c r="O15" s="18"/>
      <c r="P15" s="19"/>
    </row>
    <row r="16" customFormat="false" ht="13.8" hidden="false" customHeight="false" outlineLevel="0" collapsed="false">
      <c r="A16" s="9" t="n">
        <v>10</v>
      </c>
      <c r="B16" s="10" t="s">
        <v>26</v>
      </c>
      <c r="C16" s="11" t="n">
        <v>360</v>
      </c>
      <c r="D16" s="11" t="n">
        <v>2128.9</v>
      </c>
      <c r="E16" s="12" t="n">
        <v>26584.47</v>
      </c>
      <c r="F16" s="13" t="n">
        <v>140.7</v>
      </c>
      <c r="G16" s="22"/>
      <c r="H16" s="12" t="n">
        <v>896.92</v>
      </c>
      <c r="I16" s="13" t="n">
        <v>191</v>
      </c>
      <c r="J16" s="15" t="n">
        <f aca="false">K16/D16</f>
        <v>89.3506364789328</v>
      </c>
      <c r="K16" s="16" t="n">
        <f aca="false">L16+M16+E16</f>
        <v>190218.57</v>
      </c>
      <c r="L16" s="16" t="n">
        <f aca="false">F16*1163</f>
        <v>163634.1</v>
      </c>
      <c r="M16" s="16" t="n">
        <f aca="false">G16*9.5</f>
        <v>0</v>
      </c>
      <c r="N16" s="17"/>
      <c r="O16" s="18"/>
      <c r="P16" s="19"/>
    </row>
    <row r="17" customFormat="false" ht="13.8" hidden="false" customHeight="false" outlineLevel="0" collapsed="false">
      <c r="A17" s="9" t="n">
        <v>11</v>
      </c>
      <c r="B17" s="10" t="s">
        <v>27</v>
      </c>
      <c r="C17" s="11" t="n">
        <v>156</v>
      </c>
      <c r="D17" s="11" t="n">
        <v>951.3</v>
      </c>
      <c r="E17" s="12" t="n">
        <v>15721.71</v>
      </c>
      <c r="F17" s="13" t="n">
        <v>58.12</v>
      </c>
      <c r="G17" s="14"/>
      <c r="H17" s="12" t="n">
        <v>368.7</v>
      </c>
      <c r="I17" s="14"/>
      <c r="J17" s="15" t="n">
        <f aca="false">K17/D17</f>
        <v>87.5804372963313</v>
      </c>
      <c r="K17" s="16" t="n">
        <f aca="false">L17+M17+E17</f>
        <v>83315.27</v>
      </c>
      <c r="L17" s="16" t="n">
        <f aca="false">F17*1163</f>
        <v>67593.56</v>
      </c>
      <c r="M17" s="16" t="n">
        <f aca="false">G17*9.5</f>
        <v>0</v>
      </c>
      <c r="N17" s="17"/>
      <c r="O17" s="18"/>
      <c r="P17" s="19"/>
    </row>
    <row r="18" customFormat="false" ht="13.8" hidden="false" customHeight="false" outlineLevel="0" collapsed="false">
      <c r="A18" s="9" t="n">
        <v>12</v>
      </c>
      <c r="B18" s="10" t="s">
        <v>28</v>
      </c>
      <c r="C18" s="21" t="n">
        <v>124</v>
      </c>
      <c r="D18" s="11" t="n">
        <v>628</v>
      </c>
      <c r="E18" s="12" t="n">
        <v>11071.21</v>
      </c>
      <c r="F18" s="13" t="n">
        <v>36.07</v>
      </c>
      <c r="G18" s="14"/>
      <c r="H18" s="12" t="n">
        <v>249.76</v>
      </c>
      <c r="I18" s="14"/>
      <c r="J18" s="15" t="n">
        <f aca="false">K18/D18</f>
        <v>84.4277388535032</v>
      </c>
      <c r="K18" s="16" t="n">
        <f aca="false">L18+M18+E18</f>
        <v>53020.62</v>
      </c>
      <c r="L18" s="16" t="n">
        <f aca="false">F18*1163</f>
        <v>41949.41</v>
      </c>
      <c r="M18" s="16" t="n">
        <f aca="false">G18*9.5</f>
        <v>0</v>
      </c>
      <c r="N18" s="17"/>
      <c r="O18" s="18"/>
      <c r="P18" s="19"/>
    </row>
    <row r="19" customFormat="false" ht="13.8" hidden="false" customHeight="false" outlineLevel="0" collapsed="false">
      <c r="A19" s="9" t="n">
        <v>13</v>
      </c>
      <c r="B19" s="10" t="s">
        <v>29</v>
      </c>
      <c r="C19" s="11" t="n">
        <v>350</v>
      </c>
      <c r="D19" s="11" t="n">
        <v>2104.3</v>
      </c>
      <c r="E19" s="12" t="n">
        <v>14985.8</v>
      </c>
      <c r="F19" s="13" t="n">
        <v>129.42</v>
      </c>
      <c r="G19" s="14"/>
      <c r="H19" s="12" t="n">
        <v>465.28</v>
      </c>
      <c r="I19" s="13" t="n">
        <v>390.46</v>
      </c>
      <c r="J19" s="15" t="n">
        <f aca="false">K19/D19</f>
        <v>78.6490804543078</v>
      </c>
      <c r="K19" s="16" t="n">
        <f aca="false">L19+M19+E19</f>
        <v>165501.26</v>
      </c>
      <c r="L19" s="16" t="n">
        <f aca="false">F19*1163</f>
        <v>150515.46</v>
      </c>
      <c r="M19" s="16" t="n">
        <f aca="false">G19*9.5</f>
        <v>0</v>
      </c>
      <c r="N19" s="17"/>
      <c r="O19" s="18"/>
      <c r="P19" s="19"/>
    </row>
    <row r="20" customFormat="false" ht="13.8" hidden="false" customHeight="false" outlineLevel="0" collapsed="false">
      <c r="A20" s="9" t="n">
        <v>14</v>
      </c>
      <c r="B20" s="10" t="s">
        <v>30</v>
      </c>
      <c r="C20" s="11" t="n">
        <v>320</v>
      </c>
      <c r="D20" s="11" t="n">
        <v>1642.5</v>
      </c>
      <c r="E20" s="12" t="n">
        <v>17267.8</v>
      </c>
      <c r="F20" s="13" t="n">
        <v>95.54</v>
      </c>
      <c r="G20" s="14"/>
      <c r="H20" s="12" t="n">
        <v>719.91</v>
      </c>
      <c r="I20" s="14"/>
      <c r="J20" s="15" t="n">
        <f aca="false">K20/D20</f>
        <v>78.1618386605784</v>
      </c>
      <c r="K20" s="16" t="n">
        <f aca="false">L20+M20+E20</f>
        <v>128380.82</v>
      </c>
      <c r="L20" s="16" t="n">
        <f aca="false">F20*1163</f>
        <v>111113.02</v>
      </c>
      <c r="M20" s="16" t="n">
        <f aca="false">G20*9.5</f>
        <v>0</v>
      </c>
      <c r="N20" s="17"/>
      <c r="O20" s="18"/>
      <c r="P20" s="19"/>
    </row>
    <row r="21" customFormat="false" ht="13.8" hidden="false" customHeight="false" outlineLevel="0" collapsed="false">
      <c r="A21" s="9" t="n">
        <v>15</v>
      </c>
      <c r="B21" s="10" t="s">
        <v>31</v>
      </c>
      <c r="C21" s="11" t="n">
        <v>392</v>
      </c>
      <c r="D21" s="11" t="n">
        <v>1954.8</v>
      </c>
      <c r="E21" s="12" t="n">
        <v>13706.15</v>
      </c>
      <c r="F21" s="13" t="n">
        <v>116.77</v>
      </c>
      <c r="G21" s="14"/>
      <c r="H21" s="12" t="n">
        <v>376.4</v>
      </c>
      <c r="I21" s="13" t="n">
        <v>334.52</v>
      </c>
      <c r="J21" s="15" t="n">
        <f aca="false">K21/D21</f>
        <v>76.4833537957847</v>
      </c>
      <c r="K21" s="16" t="n">
        <f aca="false">L21+M21+E21</f>
        <v>149509.66</v>
      </c>
      <c r="L21" s="16" t="n">
        <f aca="false">F21*1163</f>
        <v>135803.51</v>
      </c>
      <c r="M21" s="16" t="n">
        <f aca="false">G21*9.5</f>
        <v>0</v>
      </c>
      <c r="N21" s="17"/>
      <c r="O21" s="18"/>
      <c r="P21" s="19"/>
    </row>
    <row r="22" customFormat="false" ht="13.8" hidden="false" customHeight="false" outlineLevel="0" collapsed="false">
      <c r="A22" s="9" t="n">
        <v>16</v>
      </c>
      <c r="B22" s="10" t="s">
        <v>32</v>
      </c>
      <c r="C22" s="11" t="n">
        <v>386</v>
      </c>
      <c r="D22" s="11" t="n">
        <v>2129.7</v>
      </c>
      <c r="E22" s="12" t="n">
        <v>18891.75</v>
      </c>
      <c r="F22" s="13" t="n">
        <v>122.96</v>
      </c>
      <c r="G22" s="14"/>
      <c r="H22" s="12" t="n">
        <v>496.51</v>
      </c>
      <c r="I22" s="13" t="n">
        <v>371</v>
      </c>
      <c r="J22" s="15" t="n">
        <f aca="false">K22/D22</f>
        <v>76.017387425459</v>
      </c>
      <c r="K22" s="16" t="n">
        <f aca="false">L22+M22+E22</f>
        <v>161894.23</v>
      </c>
      <c r="L22" s="16" t="n">
        <f aca="false">F22*1163</f>
        <v>143002.48</v>
      </c>
      <c r="M22" s="16" t="n">
        <f aca="false">G22*9.5</f>
        <v>0</v>
      </c>
      <c r="N22" s="17"/>
      <c r="O22" s="18"/>
      <c r="P22" s="19"/>
    </row>
    <row r="23" customFormat="false" ht="13.8" hidden="false" customHeight="false" outlineLevel="0" collapsed="false">
      <c r="A23" s="9" t="n">
        <v>17</v>
      </c>
      <c r="B23" s="10" t="s">
        <v>33</v>
      </c>
      <c r="C23" s="11" t="n">
        <v>453</v>
      </c>
      <c r="D23" s="11" t="n">
        <v>2417</v>
      </c>
      <c r="E23" s="12" t="n">
        <v>37355.8</v>
      </c>
      <c r="F23" s="13" t="n">
        <v>124.99</v>
      </c>
      <c r="G23" s="14"/>
      <c r="H23" s="12" t="n">
        <v>1242.15</v>
      </c>
      <c r="I23" s="13" t="n">
        <v>332.99</v>
      </c>
      <c r="J23" s="15" t="n">
        <f aca="false">K23/D23</f>
        <v>75.5975051717005</v>
      </c>
      <c r="K23" s="16" t="n">
        <f aca="false">L23+M23+E23</f>
        <v>182719.17</v>
      </c>
      <c r="L23" s="16" t="n">
        <f aca="false">F23*1163</f>
        <v>145363.37</v>
      </c>
      <c r="M23" s="16" t="n">
        <f aca="false">G23*9.5</f>
        <v>0</v>
      </c>
      <c r="N23" s="17"/>
      <c r="O23" s="18"/>
      <c r="P23" s="19"/>
    </row>
    <row r="24" customFormat="false" ht="13.8" hidden="false" customHeight="false" outlineLevel="0" collapsed="false">
      <c r="A24" s="9" t="n">
        <v>18</v>
      </c>
      <c r="B24" s="10" t="s">
        <v>34</v>
      </c>
      <c r="C24" s="11" t="n">
        <v>347</v>
      </c>
      <c r="D24" s="11" t="n">
        <v>1735</v>
      </c>
      <c r="E24" s="12" t="n">
        <v>18830.61</v>
      </c>
      <c r="F24" s="13" t="n">
        <v>95.73</v>
      </c>
      <c r="G24" s="14"/>
      <c r="H24" s="12" t="n">
        <v>994.15</v>
      </c>
      <c r="I24" s="13" t="n">
        <v>442.46</v>
      </c>
      <c r="J24" s="15" t="n">
        <f aca="false">K24/D24</f>
        <v>75.0228242074928</v>
      </c>
      <c r="K24" s="16" t="n">
        <f aca="false">L24+M24+E24</f>
        <v>130164.6</v>
      </c>
      <c r="L24" s="16" t="n">
        <f aca="false">F24*1163</f>
        <v>111333.99</v>
      </c>
      <c r="M24" s="16" t="n">
        <f aca="false">G24*9.5</f>
        <v>0</v>
      </c>
      <c r="N24" s="17"/>
      <c r="O24" s="18"/>
      <c r="P24" s="19"/>
    </row>
    <row r="25" customFormat="false" ht="13.8" hidden="false" customHeight="false" outlineLevel="0" collapsed="false">
      <c r="A25" s="9" t="n">
        <v>19</v>
      </c>
      <c r="B25" s="10" t="s">
        <v>35</v>
      </c>
      <c r="C25" s="11" t="n">
        <v>209</v>
      </c>
      <c r="D25" s="11" t="n">
        <v>1515</v>
      </c>
      <c r="E25" s="12" t="n">
        <v>22879.52</v>
      </c>
      <c r="F25" s="13" t="n">
        <v>76.71</v>
      </c>
      <c r="G25" s="14"/>
      <c r="H25" s="12" t="n">
        <v>570.87</v>
      </c>
      <c r="I25" s="14"/>
      <c r="J25" s="15" t="n">
        <f aca="false">K25/D25</f>
        <v>73.9889438943894</v>
      </c>
      <c r="K25" s="16" t="n">
        <f aca="false">L25+M25+E25</f>
        <v>112093.25</v>
      </c>
      <c r="L25" s="16" t="n">
        <f aca="false">F25*1163</f>
        <v>89213.73</v>
      </c>
      <c r="M25" s="16" t="n">
        <f aca="false">G25*9.5</f>
        <v>0</v>
      </c>
      <c r="N25" s="17"/>
      <c r="O25" s="18"/>
      <c r="P25" s="19"/>
    </row>
    <row r="26" customFormat="false" ht="13.8" hidden="false" customHeight="false" outlineLevel="0" collapsed="false">
      <c r="A26" s="9" t="n">
        <v>20</v>
      </c>
      <c r="B26" s="10" t="s">
        <v>36</v>
      </c>
      <c r="C26" s="11" t="n">
        <v>416</v>
      </c>
      <c r="D26" s="11" t="n">
        <v>2417</v>
      </c>
      <c r="E26" s="12" t="n">
        <v>16746.16</v>
      </c>
      <c r="F26" s="13" t="n">
        <v>138.38</v>
      </c>
      <c r="G26" s="14"/>
      <c r="H26" s="12" t="n">
        <v>644.22</v>
      </c>
      <c r="I26" s="13" t="n">
        <v>360.84</v>
      </c>
      <c r="J26" s="15" t="n">
        <f aca="false">K26/D26</f>
        <v>73.5134877947869</v>
      </c>
      <c r="K26" s="16" t="n">
        <f aca="false">L26+M26+E26</f>
        <v>177682.1</v>
      </c>
      <c r="L26" s="16" t="n">
        <f aca="false">F26*1163</f>
        <v>160935.94</v>
      </c>
      <c r="M26" s="16" t="n">
        <f aca="false">G26*9.5</f>
        <v>0</v>
      </c>
      <c r="N26" s="17"/>
      <c r="O26" s="18"/>
      <c r="P26" s="19"/>
    </row>
    <row r="27" customFormat="false" ht="13.8" hidden="false" customHeight="false" outlineLevel="0" collapsed="false">
      <c r="A27" s="9" t="n">
        <v>21</v>
      </c>
      <c r="B27" s="10" t="s">
        <v>37</v>
      </c>
      <c r="C27" s="11" t="n">
        <v>337</v>
      </c>
      <c r="D27" s="11" t="n">
        <v>1799.2</v>
      </c>
      <c r="E27" s="12" t="n">
        <v>13911.31</v>
      </c>
      <c r="F27" s="13" t="n">
        <v>101.59</v>
      </c>
      <c r="G27" s="14"/>
      <c r="H27" s="12" t="n">
        <v>696.28</v>
      </c>
      <c r="I27" s="13" t="n">
        <v>236.47</v>
      </c>
      <c r="J27" s="15" t="n">
        <f aca="false">K27/D27</f>
        <v>73.3995553579369</v>
      </c>
      <c r="K27" s="16" t="n">
        <f aca="false">L27+M27+E27</f>
        <v>132060.48</v>
      </c>
      <c r="L27" s="16" t="n">
        <f aca="false">F27*1163</f>
        <v>118149.17</v>
      </c>
      <c r="M27" s="16" t="n">
        <f aca="false">G27*9.5</f>
        <v>0</v>
      </c>
      <c r="N27" s="17"/>
      <c r="O27" s="18"/>
      <c r="P27" s="19"/>
    </row>
    <row r="28" customFormat="false" ht="13.8" hidden="false" customHeight="false" outlineLevel="0" collapsed="false">
      <c r="A28" s="9" t="n">
        <v>22</v>
      </c>
      <c r="B28" s="10" t="s">
        <v>38</v>
      </c>
      <c r="C28" s="11" t="n">
        <v>308</v>
      </c>
      <c r="D28" s="11" t="n">
        <v>1799.2</v>
      </c>
      <c r="E28" s="12" t="n">
        <v>17789.68</v>
      </c>
      <c r="F28" s="13" t="n">
        <v>97.94</v>
      </c>
      <c r="G28" s="14"/>
      <c r="H28" s="12" t="n">
        <v>293.27</v>
      </c>
      <c r="I28" s="23" t="n">
        <v>191</v>
      </c>
      <c r="J28" s="15" t="n">
        <f aca="false">K28/D28</f>
        <v>73.1958092485549</v>
      </c>
      <c r="K28" s="16" t="n">
        <f aca="false">L28+M28+E28</f>
        <v>131693.9</v>
      </c>
      <c r="L28" s="16" t="n">
        <f aca="false">F28*1163</f>
        <v>113904.22</v>
      </c>
      <c r="M28" s="16" t="n">
        <f aca="false">G28*9.5</f>
        <v>0</v>
      </c>
      <c r="N28" s="17"/>
      <c r="O28" s="18"/>
      <c r="P28" s="19"/>
    </row>
    <row r="29" customFormat="false" ht="13.8" hidden="false" customHeight="false" outlineLevel="0" collapsed="false">
      <c r="A29" s="9" t="n">
        <v>23</v>
      </c>
      <c r="B29" s="10" t="s">
        <v>39</v>
      </c>
      <c r="C29" s="11" t="n">
        <v>322</v>
      </c>
      <c r="D29" s="11" t="n">
        <v>2437.4</v>
      </c>
      <c r="E29" s="12" t="n">
        <v>17751.87</v>
      </c>
      <c r="F29" s="13" t="n">
        <v>136.36</v>
      </c>
      <c r="G29" s="14"/>
      <c r="H29" s="12" t="n">
        <v>885.96</v>
      </c>
      <c r="I29" s="13" t="n">
        <v>230.41</v>
      </c>
      <c r="J29" s="15" t="n">
        <f aca="false">K29/D29</f>
        <v>72.3469885944039</v>
      </c>
      <c r="K29" s="16" t="n">
        <f aca="false">L29+M29+E29</f>
        <v>176338.55</v>
      </c>
      <c r="L29" s="16" t="n">
        <f aca="false">F29*1163</f>
        <v>158586.68</v>
      </c>
      <c r="M29" s="16" t="n">
        <f aca="false">G29*9.5</f>
        <v>0</v>
      </c>
      <c r="N29" s="17"/>
      <c r="O29" s="18"/>
      <c r="P29" s="19"/>
    </row>
    <row r="30" customFormat="false" ht="13.8" hidden="false" customHeight="false" outlineLevel="0" collapsed="false">
      <c r="A30" s="9" t="n">
        <v>24</v>
      </c>
      <c r="B30" s="10" t="s">
        <v>40</v>
      </c>
      <c r="C30" s="11" t="n">
        <v>306</v>
      </c>
      <c r="D30" s="11" t="n">
        <v>2129.7</v>
      </c>
      <c r="E30" s="12" t="n">
        <v>11133.44</v>
      </c>
      <c r="F30" s="13" t="n">
        <v>122.86</v>
      </c>
      <c r="G30" s="14"/>
      <c r="H30" s="12" t="n">
        <v>528.49</v>
      </c>
      <c r="I30" s="13" t="n">
        <v>362.98</v>
      </c>
      <c r="J30" s="15" t="n">
        <f aca="false">K30/D30</f>
        <v>72.3198666478847</v>
      </c>
      <c r="K30" s="16" t="n">
        <f aca="false">L30+M30+E30</f>
        <v>154019.62</v>
      </c>
      <c r="L30" s="16" t="n">
        <f aca="false">F30*1163</f>
        <v>142886.18</v>
      </c>
      <c r="M30" s="16" t="n">
        <f aca="false">G30*9.5</f>
        <v>0</v>
      </c>
      <c r="N30" s="17"/>
      <c r="O30" s="18"/>
      <c r="P30" s="19"/>
    </row>
    <row r="31" customFormat="false" ht="13.8" hidden="false" customHeight="false" outlineLevel="0" collapsed="false">
      <c r="A31" s="9" t="n">
        <v>25</v>
      </c>
      <c r="B31" s="10" t="s">
        <v>41</v>
      </c>
      <c r="C31" s="21" t="n">
        <v>222</v>
      </c>
      <c r="D31" s="11" t="n">
        <v>1803.7</v>
      </c>
      <c r="E31" s="12" t="n">
        <v>13861.7</v>
      </c>
      <c r="F31" s="13" t="n">
        <v>99.46</v>
      </c>
      <c r="G31" s="14"/>
      <c r="H31" s="12" t="n">
        <v>342.14</v>
      </c>
      <c r="I31" s="13" t="n">
        <v>163.49</v>
      </c>
      <c r="J31" s="15" t="n">
        <f aca="false">K31/D31</f>
        <v>71.8155347341576</v>
      </c>
      <c r="K31" s="16" t="n">
        <f aca="false">L31+M31+E31</f>
        <v>129533.68</v>
      </c>
      <c r="L31" s="16" t="n">
        <f aca="false">F31*1163</f>
        <v>115671.98</v>
      </c>
      <c r="M31" s="16" t="n">
        <f aca="false">G31*9.5</f>
        <v>0</v>
      </c>
      <c r="N31" s="17"/>
      <c r="O31" s="18"/>
      <c r="P31" s="19"/>
    </row>
    <row r="32" customFormat="false" ht="13.8" hidden="false" customHeight="false" outlineLevel="0" collapsed="false">
      <c r="A32" s="9" t="n">
        <v>26</v>
      </c>
      <c r="B32" s="10" t="s">
        <v>42</v>
      </c>
      <c r="C32" s="11" t="n">
        <v>48</v>
      </c>
      <c r="D32" s="11" t="n">
        <v>530</v>
      </c>
      <c r="E32" s="12" t="n">
        <v>4835.07</v>
      </c>
      <c r="F32" s="13" t="n">
        <v>28.39</v>
      </c>
      <c r="G32" s="14"/>
      <c r="H32" s="12" t="n">
        <v>85</v>
      </c>
      <c r="I32" s="14"/>
      <c r="J32" s="15" t="n">
        <f aca="false">K32/D32</f>
        <v>71.4200754716981</v>
      </c>
      <c r="K32" s="16" t="n">
        <f aca="false">L32+M32+E32</f>
        <v>37852.64</v>
      </c>
      <c r="L32" s="16" t="n">
        <f aca="false">F32*1163</f>
        <v>33017.57</v>
      </c>
      <c r="M32" s="16" t="n">
        <f aca="false">G32*9.5</f>
        <v>0</v>
      </c>
      <c r="N32" s="17"/>
      <c r="O32" s="18"/>
      <c r="P32" s="19"/>
    </row>
    <row r="33" customFormat="false" ht="13.8" hidden="false" customHeight="false" outlineLevel="0" collapsed="false">
      <c r="A33" s="9" t="n">
        <v>27</v>
      </c>
      <c r="B33" s="10" t="s">
        <v>43</v>
      </c>
      <c r="C33" s="11" t="n">
        <v>324</v>
      </c>
      <c r="D33" s="11" t="n">
        <v>2274.9</v>
      </c>
      <c r="E33" s="12" t="n">
        <v>15673.23</v>
      </c>
      <c r="F33" s="13" t="n">
        <v>120.63</v>
      </c>
      <c r="G33" s="14"/>
      <c r="H33" s="12" t="n">
        <v>538.41</v>
      </c>
      <c r="I33" s="13" t="n">
        <v>156.49</v>
      </c>
      <c r="J33" s="15" t="n">
        <f aca="false">K33/D33</f>
        <v>68.5594619543716</v>
      </c>
      <c r="K33" s="16" t="n">
        <f aca="false">L33+M33+E33</f>
        <v>155965.92</v>
      </c>
      <c r="L33" s="16" t="n">
        <f aca="false">F33*1163</f>
        <v>140292.69</v>
      </c>
      <c r="M33" s="16" t="n">
        <f aca="false">G33*9.5</f>
        <v>0</v>
      </c>
      <c r="N33" s="17"/>
      <c r="O33" s="18"/>
      <c r="P33" s="19"/>
      <c r="S33" s="19"/>
    </row>
    <row r="34" customFormat="false" ht="13.8" hidden="false" customHeight="false" outlineLevel="0" collapsed="false">
      <c r="A34" s="9" t="n">
        <v>28</v>
      </c>
      <c r="B34" s="10" t="s">
        <v>44</v>
      </c>
      <c r="C34" s="11" t="n">
        <v>330</v>
      </c>
      <c r="D34" s="11" t="n">
        <v>2437</v>
      </c>
      <c r="E34" s="12" t="n">
        <v>36233.24</v>
      </c>
      <c r="F34" s="13" t="n">
        <v>109.71</v>
      </c>
      <c r="G34" s="14"/>
      <c r="H34" s="12" t="n">
        <v>893.51</v>
      </c>
      <c r="I34" s="13" t="n">
        <v>158.92</v>
      </c>
      <c r="J34" s="15" t="n">
        <f aca="false">K34/D34</f>
        <v>67.2244439885105</v>
      </c>
      <c r="K34" s="16" t="n">
        <f aca="false">L34+M34+E34</f>
        <v>163825.97</v>
      </c>
      <c r="L34" s="16" t="n">
        <f aca="false">F34*1163</f>
        <v>127592.73</v>
      </c>
      <c r="M34" s="16" t="n">
        <f aca="false">G34*9.5</f>
        <v>0</v>
      </c>
      <c r="N34" s="17"/>
      <c r="O34" s="18"/>
      <c r="P34" s="19"/>
    </row>
    <row r="35" customFormat="false" ht="13.8" hidden="false" customHeight="false" outlineLevel="0" collapsed="false">
      <c r="A35" s="9" t="n">
        <v>29</v>
      </c>
      <c r="B35" s="10" t="s">
        <v>45</v>
      </c>
      <c r="C35" s="11" t="n">
        <v>43</v>
      </c>
      <c r="D35" s="11" t="n">
        <v>550</v>
      </c>
      <c r="E35" s="12" t="n">
        <v>8053</v>
      </c>
      <c r="F35" s="14"/>
      <c r="G35" s="13" t="n">
        <v>3043.59</v>
      </c>
      <c r="H35" s="12" t="n">
        <v>153.04</v>
      </c>
      <c r="I35" s="14"/>
      <c r="J35" s="15" t="n">
        <f aca="false">K35/D35</f>
        <v>67.2129181818182</v>
      </c>
      <c r="K35" s="16" t="n">
        <f aca="false">L35+M35+E35</f>
        <v>36967.105</v>
      </c>
      <c r="L35" s="16" t="n">
        <f aca="false">F35*1163</f>
        <v>0</v>
      </c>
      <c r="M35" s="16" t="n">
        <f aca="false">G35*9.5</f>
        <v>28914.105</v>
      </c>
      <c r="N35" s="17"/>
      <c r="O35" s="18"/>
      <c r="P35" s="19"/>
    </row>
    <row r="36" customFormat="false" ht="13.8" hidden="false" customHeight="false" outlineLevel="0" collapsed="false">
      <c r="A36" s="9" t="n">
        <v>30</v>
      </c>
      <c r="B36" s="10" t="s">
        <v>46</v>
      </c>
      <c r="C36" s="11" t="n">
        <v>382</v>
      </c>
      <c r="D36" s="11" t="n">
        <v>2436</v>
      </c>
      <c r="E36" s="12" t="n">
        <v>23181.31</v>
      </c>
      <c r="F36" s="13" t="n">
        <v>120.51</v>
      </c>
      <c r="G36" s="14"/>
      <c r="H36" s="12" t="n">
        <v>932.95</v>
      </c>
      <c r="I36" s="13" t="n">
        <v>333.51</v>
      </c>
      <c r="J36" s="15" t="n">
        <f aca="false">K36/D36</f>
        <v>67.05026272578</v>
      </c>
      <c r="K36" s="16" t="n">
        <f aca="false">L36+M36+E36</f>
        <v>163334.44</v>
      </c>
      <c r="L36" s="16" t="n">
        <f aca="false">F36*1163</f>
        <v>140153.13</v>
      </c>
      <c r="M36" s="16" t="n">
        <f aca="false">G36*9.5</f>
        <v>0</v>
      </c>
      <c r="N36" s="17"/>
      <c r="O36" s="18"/>
      <c r="P36" s="19"/>
    </row>
    <row r="37" customFormat="false" ht="13.8" hidden="false" customHeight="false" outlineLevel="0" collapsed="false">
      <c r="A37" s="9" t="n">
        <v>31</v>
      </c>
      <c r="B37" s="10" t="s">
        <v>47</v>
      </c>
      <c r="C37" s="11" t="n">
        <v>364</v>
      </c>
      <c r="D37" s="11" t="n">
        <v>2103.2</v>
      </c>
      <c r="E37" s="12" t="n">
        <v>16574.6</v>
      </c>
      <c r="F37" s="13" t="n">
        <v>105.65</v>
      </c>
      <c r="G37" s="14"/>
      <c r="H37" s="12" t="n">
        <v>613.01</v>
      </c>
      <c r="I37" s="13" t="n">
        <v>369.98</v>
      </c>
      <c r="J37" s="15" t="n">
        <f aca="false">K37/D37</f>
        <v>66.301611829593</v>
      </c>
      <c r="K37" s="16" t="n">
        <f aca="false">L37+M37+E37</f>
        <v>139445.55</v>
      </c>
      <c r="L37" s="16" t="n">
        <f aca="false">F37*1163</f>
        <v>122870.95</v>
      </c>
      <c r="M37" s="16" t="n">
        <f aca="false">G37*9.5</f>
        <v>0</v>
      </c>
      <c r="N37" s="17"/>
      <c r="O37" s="18"/>
      <c r="P37" s="19"/>
    </row>
    <row r="38" customFormat="false" ht="13.8" hidden="false" customHeight="false" outlineLevel="0" collapsed="false">
      <c r="A38" s="9" t="n">
        <v>32</v>
      </c>
      <c r="B38" s="10" t="s">
        <v>48</v>
      </c>
      <c r="C38" s="11" t="n">
        <v>307</v>
      </c>
      <c r="D38" s="11" t="n">
        <v>2129.7</v>
      </c>
      <c r="E38" s="12" t="n">
        <v>17219.64</v>
      </c>
      <c r="F38" s="13" t="n">
        <v>105.96</v>
      </c>
      <c r="G38" s="14"/>
      <c r="H38" s="12" t="n">
        <v>726.54</v>
      </c>
      <c r="I38" s="13" t="n">
        <v>234.49</v>
      </c>
      <c r="J38" s="15" t="n">
        <f aca="false">K38/D38</f>
        <v>65.9487815185238</v>
      </c>
      <c r="K38" s="16" t="n">
        <f aca="false">L38+M38+E38</f>
        <v>140451.12</v>
      </c>
      <c r="L38" s="16" t="n">
        <f aca="false">F38*1163</f>
        <v>123231.48</v>
      </c>
      <c r="M38" s="16" t="n">
        <f aca="false">G38*9.5</f>
        <v>0</v>
      </c>
      <c r="N38" s="17"/>
      <c r="O38" s="18"/>
      <c r="P38" s="19"/>
      <c r="S38" s="24"/>
    </row>
    <row r="39" customFormat="false" ht="13.8" hidden="false" customHeight="false" outlineLevel="0" collapsed="false">
      <c r="A39" s="9" t="n">
        <v>33</v>
      </c>
      <c r="B39" s="10" t="s">
        <v>49</v>
      </c>
      <c r="C39" s="11" t="n">
        <v>124</v>
      </c>
      <c r="D39" s="11" t="n">
        <v>1098.2</v>
      </c>
      <c r="E39" s="12" t="n">
        <v>7923.25</v>
      </c>
      <c r="F39" s="13" t="n">
        <v>55.32</v>
      </c>
      <c r="G39" s="14"/>
      <c r="H39" s="12" t="n">
        <v>264.13</v>
      </c>
      <c r="I39" s="13" t="n">
        <v>84.51</v>
      </c>
      <c r="J39" s="15" t="n">
        <f aca="false">K39/D39</f>
        <v>65.7989528319068</v>
      </c>
      <c r="K39" s="16" t="n">
        <f aca="false">L39+M39+E39</f>
        <v>72260.41</v>
      </c>
      <c r="L39" s="16" t="n">
        <f aca="false">F39*1163</f>
        <v>64337.16</v>
      </c>
      <c r="M39" s="16" t="n">
        <f aca="false">G39*9.5</f>
        <v>0</v>
      </c>
      <c r="N39" s="17"/>
      <c r="O39" s="18"/>
      <c r="P39" s="19"/>
    </row>
    <row r="40" customFormat="false" ht="13.8" hidden="false" customHeight="false" outlineLevel="0" collapsed="false">
      <c r="A40" s="9" t="n">
        <v>34</v>
      </c>
      <c r="B40" s="10" t="s">
        <v>50</v>
      </c>
      <c r="C40" s="11" t="n">
        <v>213</v>
      </c>
      <c r="D40" s="11" t="n">
        <v>2044.3</v>
      </c>
      <c r="E40" s="12" t="n">
        <v>31963.81</v>
      </c>
      <c r="F40" s="13" t="n">
        <v>85.2</v>
      </c>
      <c r="G40" s="14"/>
      <c r="H40" s="23" t="n">
        <v>422.2</v>
      </c>
      <c r="I40" s="13" t="n">
        <v>260.91</v>
      </c>
      <c r="J40" s="15" t="n">
        <f aca="false">K40/D40</f>
        <v>64.1057623636453</v>
      </c>
      <c r="K40" s="16" t="n">
        <f aca="false">L40+M40+E40</f>
        <v>131051.41</v>
      </c>
      <c r="L40" s="16" t="n">
        <f aca="false">F40*1163</f>
        <v>99087.6</v>
      </c>
      <c r="M40" s="16" t="n">
        <f aca="false">G40*9.5</f>
        <v>0</v>
      </c>
      <c r="N40" s="17"/>
      <c r="O40" s="18"/>
      <c r="P40" s="19"/>
      <c r="S40" s="24"/>
    </row>
    <row r="41" customFormat="false" ht="13.8" hidden="false" customHeight="false" outlineLevel="0" collapsed="false">
      <c r="A41" s="9" t="n">
        <v>35</v>
      </c>
      <c r="B41" s="10" t="s">
        <v>51</v>
      </c>
      <c r="C41" s="11" t="n">
        <v>315</v>
      </c>
      <c r="D41" s="11" t="n">
        <v>2129.7</v>
      </c>
      <c r="E41" s="12" t="n">
        <v>18837.79</v>
      </c>
      <c r="F41" s="13" t="n">
        <v>99.99</v>
      </c>
      <c r="G41" s="14"/>
      <c r="H41" s="12" t="n">
        <v>631.5</v>
      </c>
      <c r="I41" s="13" t="n">
        <v>189.33</v>
      </c>
      <c r="J41" s="15" t="n">
        <f aca="false">K41/D41</f>
        <v>63.4484481382354</v>
      </c>
      <c r="K41" s="16" t="n">
        <f aca="false">L41+M41+E41</f>
        <v>135126.16</v>
      </c>
      <c r="L41" s="16" t="n">
        <f aca="false">F41*1163</f>
        <v>116288.37</v>
      </c>
      <c r="M41" s="16" t="n">
        <f aca="false">G41*9.5</f>
        <v>0</v>
      </c>
      <c r="N41" s="17"/>
      <c r="O41" s="18"/>
      <c r="P41" s="19"/>
    </row>
    <row r="42" customFormat="false" ht="13.8" hidden="false" customHeight="false" outlineLevel="0" collapsed="false">
      <c r="A42" s="9" t="n">
        <v>36</v>
      </c>
      <c r="B42" s="10" t="s">
        <v>52</v>
      </c>
      <c r="C42" s="11" t="n">
        <v>307</v>
      </c>
      <c r="D42" s="11" t="n">
        <v>1798.9</v>
      </c>
      <c r="E42" s="12" t="n">
        <v>10298.58</v>
      </c>
      <c r="F42" s="13" t="n">
        <v>88.63</v>
      </c>
      <c r="G42" s="14"/>
      <c r="H42" s="12" t="n">
        <v>334.32</v>
      </c>
      <c r="I42" s="14"/>
      <c r="J42" s="15" t="n">
        <f aca="false">K42/D42</f>
        <v>63.0247762521541</v>
      </c>
      <c r="K42" s="16" t="n">
        <f aca="false">L42+M42+E42</f>
        <v>113375.27</v>
      </c>
      <c r="L42" s="16" t="n">
        <f aca="false">F42*1163</f>
        <v>103076.69</v>
      </c>
      <c r="M42" s="16" t="n">
        <f aca="false">G42*9.5</f>
        <v>0</v>
      </c>
      <c r="N42" s="17"/>
      <c r="O42" s="18"/>
      <c r="P42" s="19"/>
    </row>
    <row r="43" customFormat="false" ht="13.8" hidden="false" customHeight="false" outlineLevel="0" collapsed="false">
      <c r="A43" s="9" t="n">
        <v>37</v>
      </c>
      <c r="B43" s="10" t="s">
        <v>53</v>
      </c>
      <c r="C43" s="11" t="n">
        <v>185</v>
      </c>
      <c r="D43" s="11" t="n">
        <v>1099.3</v>
      </c>
      <c r="E43" s="12" t="n">
        <v>10830.21</v>
      </c>
      <c r="F43" s="13" t="n">
        <v>50.22</v>
      </c>
      <c r="G43" s="14"/>
      <c r="H43" s="12" t="n">
        <v>256.96</v>
      </c>
      <c r="I43" s="14"/>
      <c r="J43" s="15" t="n">
        <f aca="false">K43/D43</f>
        <v>62.981961248067</v>
      </c>
      <c r="K43" s="16" t="n">
        <f aca="false">L43+M43+E43</f>
        <v>69236.07</v>
      </c>
      <c r="L43" s="16" t="n">
        <f aca="false">F43*1163</f>
        <v>58405.86</v>
      </c>
      <c r="M43" s="16" t="n">
        <f aca="false">G43*9.5</f>
        <v>0</v>
      </c>
      <c r="N43" s="17"/>
      <c r="O43" s="18"/>
      <c r="P43" s="19"/>
    </row>
    <row r="44" customFormat="false" ht="13.8" hidden="false" customHeight="false" outlineLevel="0" collapsed="false">
      <c r="A44" s="9" t="n">
        <v>38</v>
      </c>
      <c r="B44" s="10" t="s">
        <v>54</v>
      </c>
      <c r="C44" s="11" t="n">
        <v>360</v>
      </c>
      <c r="D44" s="11" t="n">
        <v>2237</v>
      </c>
      <c r="E44" s="12" t="n">
        <v>22834.2</v>
      </c>
      <c r="F44" s="13" t="n">
        <v>101.24</v>
      </c>
      <c r="G44" s="14"/>
      <c r="H44" s="12" t="n">
        <v>763.2</v>
      </c>
      <c r="I44" s="14"/>
      <c r="J44" s="15" t="n">
        <f aca="false">K44/D44</f>
        <v>62.8414483683505</v>
      </c>
      <c r="K44" s="16" t="n">
        <f aca="false">L44+M44+E44</f>
        <v>140576.32</v>
      </c>
      <c r="L44" s="16" t="n">
        <f aca="false">F44*1163</f>
        <v>117742.12</v>
      </c>
      <c r="M44" s="16" t="n">
        <f aca="false">G44*9.5</f>
        <v>0</v>
      </c>
      <c r="N44" s="17"/>
      <c r="O44" s="18"/>
      <c r="P44" s="19"/>
    </row>
    <row r="45" customFormat="false" ht="13.8" hidden="false" customHeight="false" outlineLevel="0" collapsed="false">
      <c r="A45" s="9" t="n">
        <v>39</v>
      </c>
      <c r="B45" s="10" t="s">
        <v>55</v>
      </c>
      <c r="C45" s="11" t="n">
        <v>228</v>
      </c>
      <c r="D45" s="11" t="n">
        <v>1515</v>
      </c>
      <c r="E45" s="12" t="n">
        <v>15740.99</v>
      </c>
      <c r="F45" s="13" t="n">
        <v>65.33</v>
      </c>
      <c r="G45" s="14"/>
      <c r="H45" s="12" t="n">
        <v>366.92</v>
      </c>
      <c r="I45" s="14"/>
      <c r="J45" s="15" t="n">
        <f aca="false">K45/D45</f>
        <v>60.5411089108911</v>
      </c>
      <c r="K45" s="16" t="n">
        <f aca="false">L45+M45+E45</f>
        <v>91719.78</v>
      </c>
      <c r="L45" s="16" t="n">
        <f aca="false">F45*1163</f>
        <v>75978.79</v>
      </c>
      <c r="M45" s="16" t="n">
        <f aca="false">G45*9.5</f>
        <v>0</v>
      </c>
      <c r="N45" s="17"/>
      <c r="O45" s="18"/>
      <c r="P45" s="19"/>
    </row>
    <row r="46" customFormat="false" ht="13.8" hidden="false" customHeight="false" outlineLevel="0" collapsed="false">
      <c r="A46" s="9" t="n">
        <v>40</v>
      </c>
      <c r="B46" s="10" t="s">
        <v>56</v>
      </c>
      <c r="C46" s="11" t="n">
        <v>220</v>
      </c>
      <c r="D46" s="11" t="n">
        <v>1330</v>
      </c>
      <c r="E46" s="12" t="n">
        <v>15722.25</v>
      </c>
      <c r="F46" s="13" t="n">
        <v>55.61</v>
      </c>
      <c r="G46" s="14"/>
      <c r="H46" s="12" t="n">
        <v>460.14</v>
      </c>
      <c r="I46" s="14"/>
      <c r="J46" s="15" t="n">
        <f aca="false">K46/D46</f>
        <v>60.4486315789474</v>
      </c>
      <c r="K46" s="16" t="n">
        <f aca="false">L46+M46+E46</f>
        <v>80396.68</v>
      </c>
      <c r="L46" s="16" t="n">
        <f aca="false">F46*1163</f>
        <v>64674.43</v>
      </c>
      <c r="M46" s="16" t="n">
        <f aca="false">G46*9.5</f>
        <v>0</v>
      </c>
      <c r="N46" s="17"/>
      <c r="O46" s="18"/>
      <c r="P46" s="19"/>
    </row>
    <row r="47" customFormat="false" ht="13.8" hidden="false" customHeight="false" outlineLevel="0" collapsed="false">
      <c r="A47" s="9" t="n">
        <v>41</v>
      </c>
      <c r="B47" s="10" t="s">
        <v>57</v>
      </c>
      <c r="C47" s="11" t="n">
        <v>321</v>
      </c>
      <c r="D47" s="11" t="n">
        <v>2103.9</v>
      </c>
      <c r="E47" s="12" t="n">
        <v>11874.69</v>
      </c>
      <c r="F47" s="13" t="n">
        <v>98.43</v>
      </c>
      <c r="G47" s="22"/>
      <c r="H47" s="12" t="n">
        <v>604.46</v>
      </c>
      <c r="I47" s="13" t="n">
        <v>261.51</v>
      </c>
      <c r="J47" s="15" t="n">
        <f aca="false">K47/D47</f>
        <v>60.0545558248966</v>
      </c>
      <c r="K47" s="16" t="n">
        <f aca="false">L47+M47+E47</f>
        <v>126348.78</v>
      </c>
      <c r="L47" s="16" t="n">
        <f aca="false">F47*1163</f>
        <v>114474.09</v>
      </c>
      <c r="M47" s="16" t="n">
        <f aca="false">G47*9.5</f>
        <v>0</v>
      </c>
      <c r="N47" s="17"/>
      <c r="O47" s="18"/>
      <c r="P47" s="19"/>
    </row>
    <row r="48" customFormat="false" ht="13.8" hidden="false" customHeight="false" outlineLevel="0" collapsed="false">
      <c r="A48" s="9" t="n">
        <v>42</v>
      </c>
      <c r="B48" s="10" t="s">
        <v>58</v>
      </c>
      <c r="C48" s="11" t="n">
        <v>378</v>
      </c>
      <c r="D48" s="11" t="n">
        <v>2104</v>
      </c>
      <c r="E48" s="12" t="n">
        <v>22132.63</v>
      </c>
      <c r="F48" s="13" t="n">
        <v>86.72</v>
      </c>
      <c r="G48" s="14"/>
      <c r="H48" s="12" t="n">
        <v>480.07</v>
      </c>
      <c r="I48" s="13" t="n">
        <v>416.92</v>
      </c>
      <c r="J48" s="15" t="n">
        <f aca="false">K48/D48</f>
        <v>58.4543678707224</v>
      </c>
      <c r="K48" s="16" t="n">
        <f aca="false">L48+M48+E48</f>
        <v>122987.99</v>
      </c>
      <c r="L48" s="16" t="n">
        <f aca="false">F48*1163</f>
        <v>100855.36</v>
      </c>
      <c r="M48" s="16" t="n">
        <f aca="false">G48*9.5</f>
        <v>0</v>
      </c>
      <c r="N48" s="17"/>
      <c r="O48" s="18"/>
      <c r="P48" s="19"/>
    </row>
    <row r="49" customFormat="false" ht="13.8" hidden="false" customHeight="false" outlineLevel="0" collapsed="false">
      <c r="A49" s="9" t="n">
        <v>43</v>
      </c>
      <c r="B49" s="10" t="s">
        <v>59</v>
      </c>
      <c r="C49" s="11" t="n">
        <v>450</v>
      </c>
      <c r="D49" s="11" t="n">
        <v>2462.18</v>
      </c>
      <c r="E49" s="12" t="n">
        <v>30427.77</v>
      </c>
      <c r="F49" s="13" t="n">
        <v>95.4</v>
      </c>
      <c r="G49" s="14"/>
      <c r="H49" s="12" t="n">
        <v>674.31</v>
      </c>
      <c r="I49" s="23" t="n">
        <v>581.76</v>
      </c>
      <c r="J49" s="15" t="n">
        <f aca="false">K49/D49</f>
        <v>57.4198352679333</v>
      </c>
      <c r="K49" s="16" t="n">
        <f aca="false">L49+M49+E49</f>
        <v>141377.97</v>
      </c>
      <c r="L49" s="16" t="n">
        <f aca="false">F49*1163</f>
        <v>110950.2</v>
      </c>
      <c r="M49" s="16" t="n">
        <f aca="false">G49*9.5</f>
        <v>0</v>
      </c>
      <c r="N49" s="17"/>
      <c r="O49" s="18"/>
      <c r="P49" s="19"/>
    </row>
    <row r="50" customFormat="false" ht="13.8" hidden="false" customHeight="false" outlineLevel="0" collapsed="false">
      <c r="A50" s="9" t="n">
        <v>44</v>
      </c>
      <c r="B50" s="10" t="s">
        <v>60</v>
      </c>
      <c r="C50" s="11" t="n">
        <v>54</v>
      </c>
      <c r="D50" s="11" t="n">
        <v>1066</v>
      </c>
      <c r="E50" s="12" t="n">
        <v>22491.83</v>
      </c>
      <c r="F50" s="13" t="n">
        <v>33.12</v>
      </c>
      <c r="G50" s="14"/>
      <c r="H50" s="25"/>
      <c r="I50" s="14"/>
      <c r="J50" s="15" t="n">
        <f aca="false">K50/D50</f>
        <v>57.2330112570357</v>
      </c>
      <c r="K50" s="16" t="n">
        <f aca="false">L50+M50+E50</f>
        <v>61010.39</v>
      </c>
      <c r="L50" s="16" t="n">
        <f aca="false">F50*1163</f>
        <v>38518.56</v>
      </c>
      <c r="M50" s="16" t="n">
        <f aca="false">G50*9.5</f>
        <v>0</v>
      </c>
      <c r="N50" s="17"/>
      <c r="O50" s="18"/>
      <c r="P50" s="19"/>
    </row>
    <row r="51" customFormat="false" ht="13.8" hidden="false" customHeight="false" outlineLevel="0" collapsed="false">
      <c r="A51" s="9" t="n">
        <v>45</v>
      </c>
      <c r="B51" s="10" t="s">
        <v>61</v>
      </c>
      <c r="C51" s="11" t="n">
        <v>359</v>
      </c>
      <c r="D51" s="11" t="n">
        <v>2319</v>
      </c>
      <c r="E51" s="12" t="n">
        <v>20759.47</v>
      </c>
      <c r="F51" s="13" t="n">
        <v>91.47</v>
      </c>
      <c r="G51" s="14"/>
      <c r="H51" s="12" t="n">
        <v>939.36</v>
      </c>
      <c r="I51" s="23" t="n">
        <v>120</v>
      </c>
      <c r="J51" s="15" t="n">
        <f aca="false">K51/D51</f>
        <v>54.8249590340664</v>
      </c>
      <c r="K51" s="16" t="n">
        <f aca="false">L51+M51+E51</f>
        <v>127139.08</v>
      </c>
      <c r="L51" s="16" t="n">
        <f aca="false">F51*1163</f>
        <v>106379.61</v>
      </c>
      <c r="M51" s="16" t="n">
        <f aca="false">G51*9.5</f>
        <v>0</v>
      </c>
      <c r="N51" s="17"/>
      <c r="O51" s="18"/>
      <c r="P51" s="19"/>
    </row>
    <row r="52" customFormat="false" ht="13.8" hidden="false" customHeight="false" outlineLevel="0" collapsed="false">
      <c r="A52" s="9" t="n">
        <v>46</v>
      </c>
      <c r="B52" s="10" t="s">
        <v>62</v>
      </c>
      <c r="C52" s="11" t="n">
        <v>464</v>
      </c>
      <c r="D52" s="11" t="n">
        <v>2437</v>
      </c>
      <c r="E52" s="12" t="n">
        <v>17478.64</v>
      </c>
      <c r="F52" s="13" t="n">
        <v>88.44</v>
      </c>
      <c r="G52" s="14"/>
      <c r="H52" s="12" t="n">
        <v>635.22</v>
      </c>
      <c r="I52" s="13" t="n">
        <v>449</v>
      </c>
      <c r="J52" s="15" t="n">
        <f aca="false">K52/D52</f>
        <v>49.3780713992614</v>
      </c>
      <c r="K52" s="16" t="n">
        <f aca="false">L52+M52+E52</f>
        <v>120334.36</v>
      </c>
      <c r="L52" s="16" t="n">
        <f aca="false">F52*1163</f>
        <v>102855.72</v>
      </c>
      <c r="M52" s="16" t="n">
        <f aca="false">G52*9.5</f>
        <v>0</v>
      </c>
      <c r="N52" s="17"/>
      <c r="O52" s="18"/>
      <c r="P52" s="19"/>
    </row>
    <row r="53" customFormat="false" ht="13.8" hidden="false" customHeight="false" outlineLevel="0" collapsed="false">
      <c r="A53" s="9" t="n">
        <v>47</v>
      </c>
      <c r="B53" s="10" t="s">
        <v>63</v>
      </c>
      <c r="C53" s="11" t="n">
        <v>350</v>
      </c>
      <c r="D53" s="11" t="n">
        <v>2831.4</v>
      </c>
      <c r="E53" s="12" t="n">
        <v>29859.92</v>
      </c>
      <c r="F53" s="13" t="n">
        <v>85.28</v>
      </c>
      <c r="G53" s="14"/>
      <c r="H53" s="12" t="n">
        <v>532.12</v>
      </c>
      <c r="I53" s="13" t="n">
        <v>293</v>
      </c>
      <c r="J53" s="15" t="n">
        <f aca="false">K53/D53</f>
        <v>45.5748251748252</v>
      </c>
      <c r="K53" s="16" t="n">
        <f aca="false">L53+M53+E53</f>
        <v>129040.56</v>
      </c>
      <c r="L53" s="16" t="n">
        <f aca="false">F53*1163</f>
        <v>99180.64</v>
      </c>
      <c r="M53" s="16" t="n">
        <f aca="false">G53*9.5</f>
        <v>0</v>
      </c>
      <c r="N53" s="17"/>
      <c r="O53" s="18"/>
      <c r="P53" s="19"/>
    </row>
    <row r="54" customFormat="false" ht="13.8" hidden="false" customHeight="false" outlineLevel="0" collapsed="false">
      <c r="A54" s="9" t="n">
        <v>48</v>
      </c>
      <c r="B54" s="10" t="s">
        <v>64</v>
      </c>
      <c r="C54" s="11" t="n">
        <v>551</v>
      </c>
      <c r="D54" s="11" t="n">
        <v>2462</v>
      </c>
      <c r="E54" s="12" t="n">
        <v>26892.18</v>
      </c>
      <c r="F54" s="26"/>
      <c r="G54" s="14"/>
      <c r="H54" s="12" t="n">
        <v>802.66</v>
      </c>
      <c r="I54" s="13" t="n">
        <v>544</v>
      </c>
      <c r="J54" s="15" t="n">
        <f aca="false">K54/D54</f>
        <v>10.9229000812348</v>
      </c>
      <c r="K54" s="16" t="n">
        <f aca="false">L54+M54+E54</f>
        <v>26892.18</v>
      </c>
      <c r="L54" s="16" t="n">
        <f aca="false">F54*1163</f>
        <v>0</v>
      </c>
      <c r="M54" s="16" t="n">
        <f aca="false">G54*9.5</f>
        <v>0</v>
      </c>
      <c r="N54" s="17"/>
      <c r="O54" s="18"/>
      <c r="P54" s="19"/>
    </row>
    <row r="55" customFormat="false" ht="13.8" hidden="false" customHeight="false" outlineLevel="0" collapsed="false">
      <c r="A55" s="9" t="n">
        <v>49</v>
      </c>
      <c r="B55" s="10" t="s">
        <v>65</v>
      </c>
      <c r="C55" s="11" t="n">
        <v>117</v>
      </c>
      <c r="D55" s="11" t="n">
        <v>966</v>
      </c>
      <c r="E55" s="12" t="n">
        <v>10436.95</v>
      </c>
      <c r="F55" s="26"/>
      <c r="G55" s="14"/>
      <c r="H55" s="27"/>
      <c r="I55" s="14"/>
      <c r="J55" s="15" t="n">
        <f aca="false">K55/D55</f>
        <v>10.8042960662526</v>
      </c>
      <c r="K55" s="16" t="n">
        <f aca="false">L55+M55+E55</f>
        <v>10436.95</v>
      </c>
      <c r="L55" s="16" t="n">
        <f aca="false">F55*1163</f>
        <v>0</v>
      </c>
      <c r="M55" s="16" t="n">
        <f aca="false">G55*9.5</f>
        <v>0</v>
      </c>
      <c r="N55" s="17"/>
      <c r="O55" s="18"/>
      <c r="P55" s="19"/>
    </row>
    <row r="56" customFormat="false" ht="13.8" hidden="false" customHeight="false" outlineLevel="0" collapsed="false">
      <c r="A56" s="28"/>
      <c r="B56" s="29" t="s">
        <v>66</v>
      </c>
      <c r="C56" s="30" t="n">
        <f aca="false">SUM(C7:C55)</f>
        <v>13220</v>
      </c>
      <c r="D56" s="30" t="n">
        <f aca="false">SUM(D7:D55)</f>
        <v>83722.7</v>
      </c>
      <c r="E56" s="30" t="n">
        <f aca="false">SUM(E7:E55)</f>
        <v>874681.65</v>
      </c>
      <c r="F56" s="30" t="n">
        <f aca="false">SUM(F7:F55)</f>
        <v>4078.19</v>
      </c>
      <c r="G56" s="30" t="n">
        <f aca="false">SUM(G7:G55)</f>
        <v>27874.75</v>
      </c>
      <c r="H56" s="30" t="n">
        <f aca="false">SUM(H7:H55)</f>
        <v>25310.43</v>
      </c>
      <c r="I56" s="31" t="n">
        <f aca="false">SUM(I7:I55)</f>
        <v>8329.01</v>
      </c>
      <c r="J56" s="32"/>
      <c r="K56" s="33"/>
      <c r="L56" s="33"/>
      <c r="M56" s="33"/>
      <c r="N56" s="17"/>
      <c r="O56" s="18"/>
      <c r="P56" s="19"/>
    </row>
    <row r="57" customFormat="false" ht="13.8" hidden="false" customHeight="false" outlineLevel="0" collapsed="false">
      <c r="A57" s="34"/>
      <c r="B57" s="29" t="s">
        <v>67</v>
      </c>
      <c r="C57" s="30"/>
      <c r="D57" s="30"/>
      <c r="E57" s="30"/>
      <c r="F57" s="30"/>
      <c r="G57" s="30"/>
      <c r="H57" s="30"/>
      <c r="I57" s="31"/>
      <c r="J57" s="35" t="n">
        <f aca="false">SUM(J7:J55)/49</f>
        <v>74.7684599426944</v>
      </c>
      <c r="K57" s="33"/>
      <c r="L57" s="33"/>
      <c r="M57" s="33"/>
      <c r="N57" s="17"/>
      <c r="O57" s="18"/>
      <c r="P57" s="19"/>
    </row>
    <row r="58" customFormat="false" ht="14.15" hidden="false" customHeight="true" outlineLevel="0" collapsed="false">
      <c r="I58" s="36"/>
      <c r="N58" s="17"/>
      <c r="O58" s="18"/>
      <c r="P58" s="19"/>
    </row>
    <row r="59" customFormat="false" ht="12.65" hidden="false" customHeight="true" outlineLevel="0" collapsed="false">
      <c r="I59" s="36"/>
      <c r="N59" s="17"/>
      <c r="O59" s="18"/>
      <c r="P59" s="19"/>
    </row>
    <row r="60" customFormat="false" ht="29.25" hidden="false" customHeight="true" outlineLevel="0" collapsed="false">
      <c r="A60" s="4" t="s">
        <v>1</v>
      </c>
      <c r="B60" s="5" t="s">
        <v>2</v>
      </c>
      <c r="C60" s="5" t="s">
        <v>3</v>
      </c>
      <c r="D60" s="5" t="s">
        <v>4</v>
      </c>
      <c r="E60" s="5" t="s">
        <v>5</v>
      </c>
      <c r="F60" s="5"/>
      <c r="G60" s="5"/>
      <c r="H60" s="5"/>
      <c r="I60" s="5"/>
      <c r="J60" s="5" t="s">
        <v>6</v>
      </c>
      <c r="K60" s="5" t="s">
        <v>7</v>
      </c>
      <c r="L60" s="5"/>
      <c r="M60" s="5"/>
      <c r="N60" s="17"/>
      <c r="O60" s="18"/>
      <c r="P60" s="19"/>
    </row>
    <row r="61" customFormat="false" ht="35.05" hidden="false" customHeight="false" outlineLevel="0" collapsed="false">
      <c r="A61" s="4"/>
      <c r="B61" s="5"/>
      <c r="C61" s="5"/>
      <c r="D61" s="5"/>
      <c r="E61" s="5" t="s">
        <v>8</v>
      </c>
      <c r="F61" s="5" t="s">
        <v>9</v>
      </c>
      <c r="G61" s="5" t="s">
        <v>10</v>
      </c>
      <c r="H61" s="5" t="s">
        <v>11</v>
      </c>
      <c r="I61" s="37" t="s">
        <v>12</v>
      </c>
      <c r="J61" s="5"/>
      <c r="K61" s="5" t="s">
        <v>13</v>
      </c>
      <c r="L61" s="5" t="s">
        <v>14</v>
      </c>
      <c r="M61" s="5" t="s">
        <v>15</v>
      </c>
      <c r="N61" s="17"/>
      <c r="O61" s="18"/>
      <c r="P61" s="19"/>
    </row>
    <row r="62" s="38" customFormat="true" ht="20.25" hidden="false" customHeight="true" outlineLevel="0" collapsed="false">
      <c r="A62" s="7" t="s">
        <v>68</v>
      </c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17"/>
      <c r="O62" s="18"/>
      <c r="P62" s="19"/>
      <c r="Q62" s="0"/>
      <c r="R62" s="0"/>
      <c r="S62" s="0"/>
    </row>
    <row r="63" customFormat="false" ht="17.15" hidden="false" customHeight="true" outlineLevel="0" collapsed="false">
      <c r="A63" s="9" t="n">
        <v>1</v>
      </c>
      <c r="B63" s="39" t="s">
        <v>69</v>
      </c>
      <c r="C63" s="40" t="n">
        <v>334</v>
      </c>
      <c r="D63" s="40" t="n">
        <v>489.8</v>
      </c>
      <c r="E63" s="12" t="n">
        <v>19929.49</v>
      </c>
      <c r="F63" s="14"/>
      <c r="G63" s="13" t="n">
        <v>20262.48</v>
      </c>
      <c r="H63" s="12" t="n">
        <v>1052.84</v>
      </c>
      <c r="I63" s="14"/>
      <c r="J63" s="15" t="n">
        <f aca="false">K63/D63</f>
        <v>433.693446304614</v>
      </c>
      <c r="K63" s="16" t="n">
        <f aca="false">L63+M63+E63</f>
        <v>212423.05</v>
      </c>
      <c r="L63" s="16" t="n">
        <f aca="false">F63*1163</f>
        <v>0</v>
      </c>
      <c r="M63" s="16" t="n">
        <f aca="false">G63*9.5</f>
        <v>192493.56</v>
      </c>
      <c r="N63" s="17"/>
      <c r="O63" s="18"/>
      <c r="P63" s="19"/>
    </row>
    <row r="64" customFormat="false" ht="23.85" hidden="false" customHeight="false" outlineLevel="0" collapsed="false">
      <c r="A64" s="9" t="n">
        <v>2</v>
      </c>
      <c r="B64" s="39" t="s">
        <v>70</v>
      </c>
      <c r="C64" s="40" t="n">
        <v>110</v>
      </c>
      <c r="D64" s="40" t="n">
        <v>526.3</v>
      </c>
      <c r="E64" s="12" t="n">
        <v>11911.05</v>
      </c>
      <c r="F64" s="13" t="n">
        <v>33.24</v>
      </c>
      <c r="G64" s="14"/>
      <c r="H64" s="12" t="n">
        <v>248.9</v>
      </c>
      <c r="I64" s="14"/>
      <c r="J64" s="15" t="n">
        <f aca="false">K64/D64</f>
        <v>96.0843055291659</v>
      </c>
      <c r="K64" s="16" t="n">
        <f aca="false">L64+M64+E64</f>
        <v>50569.17</v>
      </c>
      <c r="L64" s="16" t="n">
        <f aca="false">F64*1163</f>
        <v>38658.12</v>
      </c>
      <c r="M64" s="16" t="n">
        <f aca="false">G64*9.5</f>
        <v>0</v>
      </c>
      <c r="N64" s="17"/>
      <c r="O64" s="18"/>
      <c r="P64" s="19"/>
    </row>
    <row r="65" customFormat="false" ht="13.8" hidden="false" customHeight="false" outlineLevel="0" collapsed="false">
      <c r="A65" s="9" t="n">
        <v>3</v>
      </c>
      <c r="B65" s="39" t="s">
        <v>71</v>
      </c>
      <c r="C65" s="40" t="n">
        <v>601</v>
      </c>
      <c r="D65" s="40" t="n">
        <v>1693.5</v>
      </c>
      <c r="E65" s="12" t="n">
        <v>3358.39</v>
      </c>
      <c r="F65" s="13" t="n">
        <v>118.35</v>
      </c>
      <c r="G65" s="14"/>
      <c r="H65" s="12" t="n">
        <v>64.45</v>
      </c>
      <c r="I65" s="14"/>
      <c r="J65" s="15" t="n">
        <f aca="false">K65/D65</f>
        <v>83.2591910245055</v>
      </c>
      <c r="K65" s="16" t="n">
        <f aca="false">L65+M65+E65</f>
        <v>140999.44</v>
      </c>
      <c r="L65" s="16" t="n">
        <f aca="false">F65*1163</f>
        <v>137641.05</v>
      </c>
      <c r="M65" s="16" t="n">
        <f aca="false">G65*9.5</f>
        <v>0</v>
      </c>
      <c r="N65" s="17"/>
      <c r="O65" s="18"/>
      <c r="P65" s="19"/>
    </row>
    <row r="66" customFormat="false" ht="13.8" hidden="false" customHeight="false" outlineLevel="0" collapsed="false">
      <c r="A66" s="9" t="n">
        <v>4</v>
      </c>
      <c r="B66" s="39" t="s">
        <v>72</v>
      </c>
      <c r="C66" s="40" t="n">
        <v>282</v>
      </c>
      <c r="D66" s="40" t="n">
        <v>3225</v>
      </c>
      <c r="E66" s="12" t="n">
        <v>23034.38</v>
      </c>
      <c r="F66" s="13" t="n">
        <v>199.91</v>
      </c>
      <c r="G66" s="26"/>
      <c r="H66" s="12" t="n">
        <v>380.2</v>
      </c>
      <c r="I66" s="14"/>
      <c r="J66" s="15" t="n">
        <f aca="false">K66/D66</f>
        <v>79.2340186046512</v>
      </c>
      <c r="K66" s="16" t="n">
        <f aca="false">L66+M66+E66</f>
        <v>255529.71</v>
      </c>
      <c r="L66" s="16" t="n">
        <f aca="false">F66*1163</f>
        <v>232495.33</v>
      </c>
      <c r="M66" s="16" t="n">
        <f aca="false">G66*9.5</f>
        <v>0</v>
      </c>
      <c r="N66" s="17"/>
      <c r="O66" s="18"/>
      <c r="P66" s="19"/>
    </row>
    <row r="67" customFormat="false" ht="13.8" hidden="false" customHeight="false" outlineLevel="0" collapsed="false">
      <c r="A67" s="9" t="n">
        <v>5</v>
      </c>
      <c r="B67" s="39" t="s">
        <v>73</v>
      </c>
      <c r="C67" s="40" t="n">
        <v>788</v>
      </c>
      <c r="D67" s="40" t="n">
        <v>6354.7</v>
      </c>
      <c r="E67" s="12" t="n">
        <v>56721.78</v>
      </c>
      <c r="F67" s="13" t="n">
        <v>347.65</v>
      </c>
      <c r="G67" s="14"/>
      <c r="H67" s="12" t="n">
        <v>1035.86</v>
      </c>
      <c r="I67" s="13" t="n">
        <v>826.78</v>
      </c>
      <c r="J67" s="15" t="n">
        <f aca="false">K67/D67</f>
        <v>72.5508253733457</v>
      </c>
      <c r="K67" s="16" t="n">
        <f aca="false">L67+M67+E67</f>
        <v>461038.73</v>
      </c>
      <c r="L67" s="16" t="n">
        <f aca="false">F67*1163</f>
        <v>404316.95</v>
      </c>
      <c r="M67" s="16" t="n">
        <f aca="false">G67*9.5</f>
        <v>0</v>
      </c>
      <c r="N67" s="17"/>
      <c r="O67" s="18"/>
      <c r="P67" s="19"/>
    </row>
    <row r="68" customFormat="false" ht="13.8" hidden="false" customHeight="false" outlineLevel="0" collapsed="false">
      <c r="A68" s="9" t="n">
        <v>6</v>
      </c>
      <c r="B68" s="39" t="s">
        <v>74</v>
      </c>
      <c r="C68" s="40" t="n">
        <v>26</v>
      </c>
      <c r="D68" s="40" t="n">
        <v>482.5</v>
      </c>
      <c r="E68" s="12" t="n">
        <v>1643.04</v>
      </c>
      <c r="F68" s="13" t="n">
        <v>27.19</v>
      </c>
      <c r="G68" s="14"/>
      <c r="H68" s="12" t="n">
        <v>65.15</v>
      </c>
      <c r="I68" s="14"/>
      <c r="J68" s="15" t="n">
        <f aca="false">K68/D68</f>
        <v>68.9430259067358</v>
      </c>
      <c r="K68" s="16" t="n">
        <f aca="false">L68+M68+E68</f>
        <v>33265.01</v>
      </c>
      <c r="L68" s="16" t="n">
        <f aca="false">F68*1163</f>
        <v>31621.97</v>
      </c>
      <c r="M68" s="16" t="n">
        <f aca="false">G68*9.5</f>
        <v>0</v>
      </c>
      <c r="N68" s="17"/>
      <c r="O68" s="18"/>
      <c r="P68" s="19"/>
    </row>
    <row r="69" customFormat="false" ht="13.8" hidden="false" customHeight="false" outlineLevel="0" collapsed="false">
      <c r="A69" s="9" t="n">
        <v>7</v>
      </c>
      <c r="B69" s="39" t="s">
        <v>75</v>
      </c>
      <c r="C69" s="40" t="n">
        <v>1001</v>
      </c>
      <c r="D69" s="40" t="n">
        <v>5667</v>
      </c>
      <c r="E69" s="12" t="n">
        <v>26287.81</v>
      </c>
      <c r="F69" s="13" t="n">
        <v>283.51</v>
      </c>
      <c r="G69" s="14"/>
      <c r="H69" s="12" t="n">
        <v>395.93</v>
      </c>
      <c r="I69" s="13" t="n">
        <v>84</v>
      </c>
      <c r="J69" s="15" t="n">
        <f aca="false">K69/D69</f>
        <v>62.821588141874</v>
      </c>
      <c r="K69" s="16" t="n">
        <f aca="false">L69+M69+E69</f>
        <v>356009.94</v>
      </c>
      <c r="L69" s="16" t="n">
        <f aca="false">F69*1163</f>
        <v>329722.13</v>
      </c>
      <c r="M69" s="16" t="n">
        <f aca="false">G69*9.5</f>
        <v>0</v>
      </c>
      <c r="N69" s="17"/>
      <c r="O69" s="18"/>
      <c r="P69" s="19"/>
    </row>
    <row r="70" customFormat="false" ht="13.8" hidden="false" customHeight="false" outlineLevel="0" collapsed="false">
      <c r="A70" s="9" t="n">
        <v>8</v>
      </c>
      <c r="B70" s="39" t="s">
        <v>76</v>
      </c>
      <c r="C70" s="40" t="n">
        <v>483</v>
      </c>
      <c r="D70" s="40" t="n">
        <v>3135</v>
      </c>
      <c r="E70" s="12" t="n">
        <v>34736.42</v>
      </c>
      <c r="F70" s="13" t="n">
        <v>137.43</v>
      </c>
      <c r="G70" s="26"/>
      <c r="H70" s="12" t="n">
        <v>885.74</v>
      </c>
      <c r="I70" s="14"/>
      <c r="J70" s="15" t="n">
        <f aca="false">K70/D70</f>
        <v>62.0630015948963</v>
      </c>
      <c r="K70" s="16" t="n">
        <f aca="false">L70+M70+E70</f>
        <v>194567.51</v>
      </c>
      <c r="L70" s="16" t="n">
        <f aca="false">F70*1163</f>
        <v>159831.09</v>
      </c>
      <c r="M70" s="16" t="n">
        <f aca="false">G70*9.5</f>
        <v>0</v>
      </c>
      <c r="N70" s="17"/>
      <c r="O70" s="18"/>
      <c r="P70" s="19"/>
    </row>
    <row r="71" customFormat="false" ht="13.8" hidden="false" customHeight="false" outlineLevel="0" collapsed="false">
      <c r="A71" s="9" t="n">
        <v>9</v>
      </c>
      <c r="B71" s="39" t="s">
        <v>77</v>
      </c>
      <c r="C71" s="40" t="n">
        <v>819</v>
      </c>
      <c r="D71" s="40" t="n">
        <v>3510</v>
      </c>
      <c r="E71" s="12" t="n">
        <v>20071.32</v>
      </c>
      <c r="F71" s="14"/>
      <c r="G71" s="13" t="n">
        <v>19085.85</v>
      </c>
      <c r="H71" s="12" t="n">
        <v>340.46</v>
      </c>
      <c r="I71" s="14"/>
      <c r="J71" s="15" t="n">
        <f aca="false">K71/D71</f>
        <v>57.3751837606838</v>
      </c>
      <c r="K71" s="16" t="n">
        <f aca="false">L71+M71+E71</f>
        <v>201386.895</v>
      </c>
      <c r="L71" s="16" t="n">
        <f aca="false">F71*1163</f>
        <v>0</v>
      </c>
      <c r="M71" s="16" t="n">
        <f aca="false">G71*9.5</f>
        <v>181315.575</v>
      </c>
      <c r="N71" s="17"/>
      <c r="O71" s="18"/>
      <c r="P71" s="19"/>
    </row>
    <row r="72" customFormat="false" ht="13.8" hidden="false" customHeight="false" outlineLevel="0" collapsed="false">
      <c r="A72" s="9" t="n">
        <v>10</v>
      </c>
      <c r="B72" s="39" t="s">
        <v>78</v>
      </c>
      <c r="C72" s="40" t="n">
        <v>163</v>
      </c>
      <c r="D72" s="40" t="n">
        <v>1920</v>
      </c>
      <c r="E72" s="12" t="n">
        <v>15413.06</v>
      </c>
      <c r="F72" s="13" t="n">
        <v>81.08</v>
      </c>
      <c r="G72" s="26"/>
      <c r="H72" s="12" t="n">
        <v>343.47</v>
      </c>
      <c r="I72" s="14"/>
      <c r="J72" s="15" t="n">
        <f aca="false">K72/D72</f>
        <v>57.14015625</v>
      </c>
      <c r="K72" s="16" t="n">
        <f aca="false">L72+M72+E72</f>
        <v>109709.1</v>
      </c>
      <c r="L72" s="16" t="n">
        <f aca="false">F72*1163</f>
        <v>94296.04</v>
      </c>
      <c r="M72" s="16" t="n">
        <f aca="false">G72*9.5</f>
        <v>0</v>
      </c>
      <c r="N72" s="17"/>
      <c r="O72" s="18"/>
      <c r="P72" s="19"/>
    </row>
    <row r="73" customFormat="false" ht="13.8" hidden="false" customHeight="false" outlineLevel="0" collapsed="false">
      <c r="A73" s="9" t="n">
        <v>11</v>
      </c>
      <c r="B73" s="39" t="s">
        <v>79</v>
      </c>
      <c r="C73" s="40" t="n">
        <v>1411</v>
      </c>
      <c r="D73" s="40" t="n">
        <v>7875</v>
      </c>
      <c r="E73" s="12" t="n">
        <v>28159.64</v>
      </c>
      <c r="F73" s="13" t="n">
        <v>360.31</v>
      </c>
      <c r="G73" s="14"/>
      <c r="H73" s="12" t="n">
        <v>628.14</v>
      </c>
      <c r="I73" s="26"/>
      <c r="J73" s="15" t="n">
        <f aca="false">K73/D73</f>
        <v>56.7873231746032</v>
      </c>
      <c r="K73" s="16" t="n">
        <f aca="false">L73+M73+E73</f>
        <v>447200.17</v>
      </c>
      <c r="L73" s="16" t="n">
        <f aca="false">F73*1163</f>
        <v>419040.53</v>
      </c>
      <c r="M73" s="16" t="n">
        <f aca="false">G73*9.5</f>
        <v>0</v>
      </c>
      <c r="N73" s="17"/>
      <c r="O73" s="18"/>
      <c r="P73" s="19"/>
    </row>
    <row r="74" customFormat="false" ht="13.8" hidden="false" customHeight="false" outlineLevel="0" collapsed="false">
      <c r="A74" s="9" t="n">
        <v>12</v>
      </c>
      <c r="B74" s="39" t="s">
        <v>80</v>
      </c>
      <c r="C74" s="40" t="n">
        <v>417</v>
      </c>
      <c r="D74" s="40" t="n">
        <v>2305.1</v>
      </c>
      <c r="E74" s="12" t="n">
        <v>14313.77</v>
      </c>
      <c r="F74" s="13" t="n">
        <v>94.37</v>
      </c>
      <c r="G74" s="14"/>
      <c r="H74" s="12" t="n">
        <v>298.77</v>
      </c>
      <c r="I74" s="14"/>
      <c r="J74" s="15" t="n">
        <f aca="false">K74/D74</f>
        <v>53.8224285280465</v>
      </c>
      <c r="K74" s="16" t="n">
        <f aca="false">L74+M74+E74</f>
        <v>124066.08</v>
      </c>
      <c r="L74" s="16" t="n">
        <f aca="false">F74*1163</f>
        <v>109752.31</v>
      </c>
      <c r="M74" s="16" t="n">
        <f aca="false">G74*9.5</f>
        <v>0</v>
      </c>
      <c r="N74" s="17"/>
      <c r="O74" s="18"/>
      <c r="P74" s="19"/>
    </row>
    <row r="75" customFormat="false" ht="13.8" hidden="false" customHeight="false" outlineLevel="0" collapsed="false">
      <c r="A75" s="9" t="n">
        <v>13</v>
      </c>
      <c r="B75" s="39" t="s">
        <v>81</v>
      </c>
      <c r="C75" s="40" t="n">
        <v>160</v>
      </c>
      <c r="D75" s="40" t="n">
        <v>1310</v>
      </c>
      <c r="E75" s="12" t="n">
        <v>7179.86</v>
      </c>
      <c r="F75" s="14"/>
      <c r="G75" s="13" t="n">
        <v>6402</v>
      </c>
      <c r="H75" s="41" t="n">
        <v>50.3</v>
      </c>
      <c r="I75" s="14"/>
      <c r="J75" s="15" t="n">
        <f aca="false">K75/D75</f>
        <v>51.9075267175573</v>
      </c>
      <c r="K75" s="16" t="n">
        <f aca="false">L75+M75+E75</f>
        <v>67998.86</v>
      </c>
      <c r="L75" s="16" t="n">
        <f aca="false">F75*1163</f>
        <v>0</v>
      </c>
      <c r="M75" s="16" t="n">
        <f aca="false">G75*9.5</f>
        <v>60819</v>
      </c>
      <c r="N75" s="17"/>
      <c r="O75" s="18"/>
      <c r="P75" s="19"/>
    </row>
    <row r="76" customFormat="false" ht="13.8" hidden="false" customHeight="false" outlineLevel="0" collapsed="false">
      <c r="A76" s="9" t="n">
        <v>14</v>
      </c>
      <c r="B76" s="39" t="s">
        <v>82</v>
      </c>
      <c r="C76" s="40" t="n">
        <v>859</v>
      </c>
      <c r="D76" s="40" t="n">
        <v>4575</v>
      </c>
      <c r="E76" s="12" t="n">
        <v>24085.17</v>
      </c>
      <c r="F76" s="13" t="n">
        <v>173.88</v>
      </c>
      <c r="G76" s="14"/>
      <c r="H76" s="12" t="n">
        <v>304.71</v>
      </c>
      <c r="I76" s="14"/>
      <c r="J76" s="15" t="n">
        <f aca="false">K76/D76</f>
        <v>49.4661442622951</v>
      </c>
      <c r="K76" s="16" t="n">
        <f aca="false">L76+M76+E76</f>
        <v>226307.61</v>
      </c>
      <c r="L76" s="16" t="n">
        <f aca="false">F76*1163</f>
        <v>202222.44</v>
      </c>
      <c r="M76" s="16" t="n">
        <f aca="false">G76*9.5</f>
        <v>0</v>
      </c>
      <c r="N76" s="17"/>
      <c r="O76" s="18"/>
      <c r="P76" s="19"/>
    </row>
    <row r="77" customFormat="false" ht="13.8" hidden="false" customHeight="false" outlineLevel="0" collapsed="false">
      <c r="A77" s="9" t="n">
        <v>15</v>
      </c>
      <c r="B77" s="39" t="s">
        <v>83</v>
      </c>
      <c r="C77" s="40" t="n">
        <v>999</v>
      </c>
      <c r="D77" s="40" t="n">
        <v>6598.1</v>
      </c>
      <c r="E77" s="12" t="n">
        <v>19024.39</v>
      </c>
      <c r="F77" s="13" t="n">
        <v>250.79</v>
      </c>
      <c r="G77" s="14"/>
      <c r="H77" s="12" t="n">
        <v>592.69</v>
      </c>
      <c r="I77" s="14"/>
      <c r="J77" s="15" t="n">
        <f aca="false">K77/D77</f>
        <v>47.0882769282066</v>
      </c>
      <c r="K77" s="16" t="n">
        <f aca="false">L77+M77+E77</f>
        <v>310693.16</v>
      </c>
      <c r="L77" s="16" t="n">
        <f aca="false">F77*1163</f>
        <v>291668.77</v>
      </c>
      <c r="M77" s="16" t="n">
        <f aca="false">G77*9.5</f>
        <v>0</v>
      </c>
      <c r="N77" s="17"/>
      <c r="O77" s="18"/>
      <c r="P77" s="19"/>
    </row>
    <row r="78" customFormat="false" ht="13.8" hidden="false" customHeight="false" outlineLevel="0" collapsed="false">
      <c r="A78" s="9" t="n">
        <v>16</v>
      </c>
      <c r="B78" s="39" t="s">
        <v>84</v>
      </c>
      <c r="C78" s="40" t="n">
        <v>1502</v>
      </c>
      <c r="D78" s="40" t="n">
        <v>5543.9</v>
      </c>
      <c r="E78" s="12" t="n">
        <v>33637.55</v>
      </c>
      <c r="F78" s="13" t="n">
        <v>195.02</v>
      </c>
      <c r="G78" s="14"/>
      <c r="H78" s="12" t="n">
        <v>793.68</v>
      </c>
      <c r="I78" s="14"/>
      <c r="J78" s="15" t="n">
        <f aca="false">K78/D78</f>
        <v>46.9788073377947</v>
      </c>
      <c r="K78" s="16" t="n">
        <f aca="false">L78+M78+E78</f>
        <v>260445.81</v>
      </c>
      <c r="L78" s="16" t="n">
        <f aca="false">F78*1163</f>
        <v>226808.26</v>
      </c>
      <c r="M78" s="16" t="n">
        <f aca="false">G78*9.5</f>
        <v>0</v>
      </c>
      <c r="N78" s="17"/>
      <c r="O78" s="18"/>
      <c r="P78" s="19"/>
    </row>
    <row r="79" customFormat="false" ht="13.8" hidden="false" customHeight="false" outlineLevel="0" collapsed="false">
      <c r="A79" s="9" t="n">
        <v>17</v>
      </c>
      <c r="B79" s="39" t="s">
        <v>85</v>
      </c>
      <c r="C79" s="40" t="n">
        <v>3610</v>
      </c>
      <c r="D79" s="40" t="n">
        <v>6840.2</v>
      </c>
      <c r="E79" s="12" t="n">
        <v>25414.59</v>
      </c>
      <c r="F79" s="13" t="n">
        <v>249.22</v>
      </c>
      <c r="G79" s="14"/>
      <c r="H79" s="12" t="n">
        <v>702.88</v>
      </c>
      <c r="I79" s="14"/>
      <c r="J79" s="15" t="n">
        <f aca="false">K79/D79</f>
        <v>46.0889228385135</v>
      </c>
      <c r="K79" s="16" t="n">
        <f aca="false">L79+M79+E79</f>
        <v>315257.45</v>
      </c>
      <c r="L79" s="16" t="n">
        <f aca="false">F79*1163</f>
        <v>289842.86</v>
      </c>
      <c r="M79" s="16" t="n">
        <f aca="false">G79*9.5</f>
        <v>0</v>
      </c>
      <c r="N79" s="17"/>
      <c r="O79" s="18"/>
      <c r="P79" s="19"/>
    </row>
    <row r="80" customFormat="false" ht="13.8" hidden="false" customHeight="false" outlineLevel="0" collapsed="false">
      <c r="A80" s="9" t="n">
        <v>18</v>
      </c>
      <c r="B80" s="39" t="s">
        <v>86</v>
      </c>
      <c r="C80" s="40" t="n">
        <v>637</v>
      </c>
      <c r="D80" s="40" t="n">
        <v>5302.9</v>
      </c>
      <c r="E80" s="12" t="n">
        <v>21528.88</v>
      </c>
      <c r="F80" s="13" t="n">
        <v>189.12</v>
      </c>
      <c r="G80" s="14"/>
      <c r="H80" s="12" t="n">
        <v>351.72</v>
      </c>
      <c r="I80" s="14"/>
      <c r="J80" s="15" t="n">
        <f aca="false">K80/D80</f>
        <v>45.5364875822663</v>
      </c>
      <c r="K80" s="16" t="n">
        <f aca="false">L80+M80+E80</f>
        <v>241475.44</v>
      </c>
      <c r="L80" s="16" t="n">
        <f aca="false">F80*1163</f>
        <v>219946.56</v>
      </c>
      <c r="M80" s="16" t="n">
        <f aca="false">G80*9.5</f>
        <v>0</v>
      </c>
      <c r="N80" s="17"/>
      <c r="O80" s="18"/>
      <c r="P80" s="19"/>
    </row>
    <row r="81" customFormat="false" ht="13.8" hidden="false" customHeight="false" outlineLevel="0" collapsed="false">
      <c r="A81" s="9" t="n">
        <v>19</v>
      </c>
      <c r="B81" s="39" t="s">
        <v>87</v>
      </c>
      <c r="C81" s="40" t="n">
        <v>391</v>
      </c>
      <c r="D81" s="40" t="n">
        <v>5626</v>
      </c>
      <c r="E81" s="12" t="n">
        <v>15476.41</v>
      </c>
      <c r="F81" s="13" t="n">
        <v>203.38</v>
      </c>
      <c r="G81" s="14"/>
      <c r="H81" s="12" t="n">
        <v>776.92</v>
      </c>
      <c r="I81" s="14"/>
      <c r="J81" s="15" t="n">
        <f aca="false">K81/D81</f>
        <v>44.7933434056168</v>
      </c>
      <c r="K81" s="16" t="n">
        <f aca="false">L81+M81+E81</f>
        <v>252007.35</v>
      </c>
      <c r="L81" s="16" t="n">
        <f aca="false">F81*1163</f>
        <v>236530.94</v>
      </c>
      <c r="M81" s="16" t="n">
        <f aca="false">G81*9.5</f>
        <v>0</v>
      </c>
      <c r="N81" s="17"/>
      <c r="O81" s="18"/>
      <c r="P81" s="19"/>
    </row>
    <row r="82" customFormat="false" ht="13.8" hidden="false" customHeight="false" outlineLevel="0" collapsed="false">
      <c r="A82" s="9" t="n">
        <v>20</v>
      </c>
      <c r="B82" s="39" t="s">
        <v>88</v>
      </c>
      <c r="C82" s="40" t="n">
        <v>550</v>
      </c>
      <c r="D82" s="40" t="n">
        <v>1750</v>
      </c>
      <c r="E82" s="12" t="n">
        <v>20516.72</v>
      </c>
      <c r="F82" s="14"/>
      <c r="G82" s="13" t="n">
        <v>5824.65</v>
      </c>
      <c r="H82" s="41" t="n">
        <v>269.18</v>
      </c>
      <c r="I82" s="14"/>
      <c r="J82" s="15" t="n">
        <f aca="false">K82/D82</f>
        <v>43.3433685714286</v>
      </c>
      <c r="K82" s="16" t="n">
        <f aca="false">L82+M82+E82</f>
        <v>75850.895</v>
      </c>
      <c r="L82" s="16" t="n">
        <f aca="false">F82*1163</f>
        <v>0</v>
      </c>
      <c r="M82" s="16" t="n">
        <f aca="false">G82*9.5</f>
        <v>55334.175</v>
      </c>
      <c r="N82" s="17"/>
      <c r="O82" s="18"/>
      <c r="P82" s="19"/>
    </row>
    <row r="83" customFormat="false" ht="23.85" hidden="false" customHeight="false" outlineLevel="0" collapsed="false">
      <c r="A83" s="9" t="n">
        <v>21</v>
      </c>
      <c r="B83" s="39" t="s">
        <v>89</v>
      </c>
      <c r="C83" s="40" t="n">
        <v>687</v>
      </c>
      <c r="D83" s="40" t="n">
        <v>3276.06</v>
      </c>
      <c r="E83" s="12" t="n">
        <v>3108.28</v>
      </c>
      <c r="F83" s="13" t="n">
        <v>119.31</v>
      </c>
      <c r="G83" s="14"/>
      <c r="H83" s="12" t="n">
        <v>127.31</v>
      </c>
      <c r="I83" s="14"/>
      <c r="J83" s="15" t="n">
        <f aca="false">K83/D83</f>
        <v>43.3037886973987</v>
      </c>
      <c r="K83" s="16" t="n">
        <f aca="false">L83+M83+E83</f>
        <v>141865.81</v>
      </c>
      <c r="L83" s="16" t="n">
        <f aca="false">F83*1163</f>
        <v>138757.53</v>
      </c>
      <c r="M83" s="16" t="n">
        <f aca="false">G83*9.5</f>
        <v>0</v>
      </c>
      <c r="N83" s="17"/>
      <c r="O83" s="18"/>
      <c r="P83" s="19"/>
    </row>
    <row r="84" customFormat="false" ht="13.8" hidden="false" customHeight="false" outlineLevel="0" collapsed="false">
      <c r="A84" s="9" t="n">
        <v>22</v>
      </c>
      <c r="B84" s="39" t="s">
        <v>90</v>
      </c>
      <c r="C84" s="40" t="n">
        <v>560</v>
      </c>
      <c r="D84" s="40" t="n">
        <v>3873</v>
      </c>
      <c r="E84" s="12" t="n">
        <v>17129.61</v>
      </c>
      <c r="F84" s="13" t="n">
        <v>128.54</v>
      </c>
      <c r="G84" s="26"/>
      <c r="H84" s="25"/>
      <c r="I84" s="14"/>
      <c r="J84" s="15" t="n">
        <f aca="false">K84/D84</f>
        <v>43.02133488252</v>
      </c>
      <c r="K84" s="16" t="n">
        <f aca="false">L84+M84+E84</f>
        <v>166621.63</v>
      </c>
      <c r="L84" s="16" t="n">
        <f aca="false">F84*1163</f>
        <v>149492.02</v>
      </c>
      <c r="M84" s="16" t="n">
        <f aca="false">G84*9.5</f>
        <v>0</v>
      </c>
      <c r="N84" s="17"/>
      <c r="O84" s="18"/>
      <c r="P84" s="19"/>
    </row>
    <row r="85" customFormat="false" ht="13.8" hidden="false" customHeight="false" outlineLevel="0" collapsed="false">
      <c r="A85" s="9" t="n">
        <v>23</v>
      </c>
      <c r="B85" s="39" t="s">
        <v>91</v>
      </c>
      <c r="C85" s="40" t="n">
        <v>1270</v>
      </c>
      <c r="D85" s="40" t="n">
        <v>7974.9</v>
      </c>
      <c r="E85" s="12" t="n">
        <v>25700.68</v>
      </c>
      <c r="F85" s="13" t="n">
        <v>268.4</v>
      </c>
      <c r="G85" s="14"/>
      <c r="H85" s="12" t="n">
        <v>677.05</v>
      </c>
      <c r="I85" s="14"/>
      <c r="J85" s="15" t="n">
        <f aca="false">K85/D85</f>
        <v>42.3641525285584</v>
      </c>
      <c r="K85" s="16" t="n">
        <f aca="false">L85+M85+E85</f>
        <v>337849.88</v>
      </c>
      <c r="L85" s="16" t="n">
        <f aca="false">F85*1163</f>
        <v>312149.2</v>
      </c>
      <c r="M85" s="16" t="n">
        <f aca="false">G85*9.5</f>
        <v>0</v>
      </c>
      <c r="N85" s="17"/>
      <c r="O85" s="18"/>
      <c r="P85" s="19"/>
    </row>
    <row r="86" customFormat="false" ht="13.8" hidden="false" customHeight="false" outlineLevel="0" collapsed="false">
      <c r="A86" s="9" t="n">
        <v>24</v>
      </c>
      <c r="B86" s="39" t="s">
        <v>92</v>
      </c>
      <c r="C86" s="40" t="n">
        <v>1365</v>
      </c>
      <c r="D86" s="40" t="n">
        <v>7804.9</v>
      </c>
      <c r="E86" s="12" t="n">
        <v>25318.28</v>
      </c>
      <c r="F86" s="13" t="n">
        <v>262.09</v>
      </c>
      <c r="G86" s="14"/>
      <c r="H86" s="12" t="n">
        <v>1015.56</v>
      </c>
      <c r="I86" s="13" t="n">
        <v>149</v>
      </c>
      <c r="J86" s="15" t="n">
        <f aca="false">K86/D86</f>
        <v>42.2976527566016</v>
      </c>
      <c r="K86" s="16" t="n">
        <f aca="false">L86+M86+E86</f>
        <v>330128.95</v>
      </c>
      <c r="L86" s="16" t="n">
        <f aca="false">F86*1163</f>
        <v>304810.67</v>
      </c>
      <c r="M86" s="16" t="n">
        <f aca="false">G86*9.5</f>
        <v>0</v>
      </c>
      <c r="N86" s="17"/>
      <c r="O86" s="18"/>
      <c r="P86" s="19"/>
    </row>
    <row r="87" customFormat="false" ht="13.8" hidden="false" customHeight="false" outlineLevel="0" collapsed="false">
      <c r="A87" s="9" t="n">
        <v>25</v>
      </c>
      <c r="B87" s="39" t="s">
        <v>93</v>
      </c>
      <c r="C87" s="40" t="n">
        <v>1240</v>
      </c>
      <c r="D87" s="40" t="n">
        <v>4778</v>
      </c>
      <c r="E87" s="12" t="n">
        <v>20350.53</v>
      </c>
      <c r="F87" s="13" t="n">
        <v>152.72</v>
      </c>
      <c r="G87" s="14"/>
      <c r="H87" s="12" t="n">
        <v>803.43</v>
      </c>
      <c r="I87" s="14"/>
      <c r="J87" s="15" t="n">
        <f aca="false">K87/D87</f>
        <v>41.4323754709083</v>
      </c>
      <c r="K87" s="16" t="n">
        <f aca="false">L87+M87+E87</f>
        <v>197963.89</v>
      </c>
      <c r="L87" s="16" t="n">
        <f aca="false">F87*1163</f>
        <v>177613.36</v>
      </c>
      <c r="M87" s="16" t="n">
        <f aca="false">G87*9.5</f>
        <v>0</v>
      </c>
      <c r="N87" s="17"/>
      <c r="O87" s="18"/>
      <c r="P87" s="19"/>
    </row>
    <row r="88" customFormat="false" ht="13.8" hidden="false" customHeight="false" outlineLevel="0" collapsed="false">
      <c r="A88" s="9" t="n">
        <v>26</v>
      </c>
      <c r="B88" s="39" t="s">
        <v>94</v>
      </c>
      <c r="C88" s="40" t="n">
        <v>1503</v>
      </c>
      <c r="D88" s="40" t="n">
        <v>9462</v>
      </c>
      <c r="E88" s="12" t="n">
        <v>36588.27</v>
      </c>
      <c r="F88" s="13" t="n">
        <v>301.6</v>
      </c>
      <c r="G88" s="14"/>
      <c r="H88" s="12" t="n">
        <v>889.87</v>
      </c>
      <c r="I88" s="14"/>
      <c r="J88" s="15" t="n">
        <f aca="false">K88/D88</f>
        <v>40.9373356584232</v>
      </c>
      <c r="K88" s="16" t="n">
        <f aca="false">L88+M88+E88</f>
        <v>387349.07</v>
      </c>
      <c r="L88" s="16" t="n">
        <f aca="false">F88*1163</f>
        <v>350760.8</v>
      </c>
      <c r="M88" s="16" t="n">
        <f aca="false">G88*9.5</f>
        <v>0</v>
      </c>
      <c r="N88" s="17"/>
      <c r="O88" s="18"/>
      <c r="P88" s="19"/>
    </row>
    <row r="89" customFormat="false" ht="13.8" hidden="false" customHeight="false" outlineLevel="0" collapsed="false">
      <c r="A89" s="9" t="n">
        <v>27</v>
      </c>
      <c r="B89" s="39" t="s">
        <v>95</v>
      </c>
      <c r="C89" s="40" t="n">
        <v>1177</v>
      </c>
      <c r="D89" s="40" t="n">
        <v>6951.6</v>
      </c>
      <c r="E89" s="12" t="n">
        <v>20551.55</v>
      </c>
      <c r="F89" s="13" t="n">
        <v>224.22</v>
      </c>
      <c r="G89" s="14"/>
      <c r="H89" s="12" t="n">
        <v>355.28</v>
      </c>
      <c r="I89" s="14"/>
      <c r="J89" s="15" t="n">
        <f aca="false">K89/D89</f>
        <v>40.4682965072789</v>
      </c>
      <c r="K89" s="16" t="n">
        <f aca="false">L89+M89+E89</f>
        <v>281319.41</v>
      </c>
      <c r="L89" s="16" t="n">
        <f aca="false">F89*1163</f>
        <v>260767.86</v>
      </c>
      <c r="M89" s="16" t="n">
        <f aca="false">G89*9.5</f>
        <v>0</v>
      </c>
      <c r="N89" s="17"/>
      <c r="O89" s="18"/>
      <c r="P89" s="19"/>
    </row>
    <row r="90" customFormat="false" ht="13.8" hidden="false" customHeight="false" outlineLevel="0" collapsed="false">
      <c r="A90" s="9" t="n">
        <v>28</v>
      </c>
      <c r="B90" s="39" t="s">
        <v>96</v>
      </c>
      <c r="C90" s="40" t="n">
        <v>733</v>
      </c>
      <c r="D90" s="40" t="n">
        <v>5000</v>
      </c>
      <c r="E90" s="12" t="n">
        <v>11948.85</v>
      </c>
      <c r="F90" s="13" t="n">
        <v>160.2</v>
      </c>
      <c r="G90" s="14"/>
      <c r="H90" s="12" t="n">
        <v>381.54</v>
      </c>
      <c r="I90" s="13" t="n">
        <v>90</v>
      </c>
      <c r="J90" s="15" t="n">
        <f aca="false">K90/D90</f>
        <v>39.65229</v>
      </c>
      <c r="K90" s="16" t="n">
        <f aca="false">L90+M90+E90</f>
        <v>198261.45</v>
      </c>
      <c r="L90" s="16" t="n">
        <f aca="false">F90*1163</f>
        <v>186312.6</v>
      </c>
      <c r="M90" s="16" t="n">
        <f aca="false">G90*9.5</f>
        <v>0</v>
      </c>
      <c r="N90" s="17"/>
      <c r="O90" s="18"/>
      <c r="P90" s="19"/>
    </row>
    <row r="91" customFormat="false" ht="13.8" hidden="false" customHeight="false" outlineLevel="0" collapsed="false">
      <c r="A91" s="9" t="n">
        <v>29</v>
      </c>
      <c r="B91" s="39" t="s">
        <v>97</v>
      </c>
      <c r="C91" s="40" t="n">
        <v>1158</v>
      </c>
      <c r="D91" s="40" t="n">
        <v>4140</v>
      </c>
      <c r="E91" s="12" t="n">
        <v>24993.18</v>
      </c>
      <c r="F91" s="14"/>
      <c r="G91" s="13" t="n">
        <v>13971.39</v>
      </c>
      <c r="H91" s="12" t="n">
        <v>530.98</v>
      </c>
      <c r="I91" s="14"/>
      <c r="J91" s="15" t="n">
        <f aca="false">K91/D91</f>
        <v>38.0969528985507</v>
      </c>
      <c r="K91" s="16" t="n">
        <f aca="false">L91+M91+E91</f>
        <v>157721.385</v>
      </c>
      <c r="L91" s="16" t="n">
        <f aca="false">F91*1163</f>
        <v>0</v>
      </c>
      <c r="M91" s="16" t="n">
        <f aca="false">G91*9.5</f>
        <v>132728.205</v>
      </c>
      <c r="N91" s="17"/>
      <c r="O91" s="18"/>
      <c r="P91" s="19"/>
    </row>
    <row r="92" customFormat="false" ht="13.8" hidden="false" customHeight="false" outlineLevel="0" collapsed="false">
      <c r="A92" s="9" t="n">
        <v>30</v>
      </c>
      <c r="B92" s="39" t="s">
        <v>98</v>
      </c>
      <c r="C92" s="40" t="n">
        <v>1776</v>
      </c>
      <c r="D92" s="40" t="n">
        <v>7559.9</v>
      </c>
      <c r="E92" s="12" t="n">
        <v>45942.03</v>
      </c>
      <c r="F92" s="13" t="n">
        <v>201.26</v>
      </c>
      <c r="G92" s="14"/>
      <c r="H92" s="12" t="n">
        <v>991.03</v>
      </c>
      <c r="I92" s="14"/>
      <c r="J92" s="15" t="n">
        <f aca="false">K92/D92</f>
        <v>37.0385071231101</v>
      </c>
      <c r="K92" s="16" t="n">
        <f aca="false">L92+M92+E92</f>
        <v>280007.41</v>
      </c>
      <c r="L92" s="16" t="n">
        <f aca="false">F92*1163</f>
        <v>234065.38</v>
      </c>
      <c r="M92" s="16" t="n">
        <f aca="false">G92*9.5</f>
        <v>0</v>
      </c>
      <c r="N92" s="17"/>
      <c r="O92" s="18"/>
      <c r="P92" s="19"/>
    </row>
    <row r="93" customFormat="false" ht="13.8" hidden="false" customHeight="false" outlineLevel="0" collapsed="false">
      <c r="A93" s="9" t="n">
        <v>31</v>
      </c>
      <c r="B93" s="39" t="s">
        <v>99</v>
      </c>
      <c r="C93" s="40" t="n">
        <v>1550</v>
      </c>
      <c r="D93" s="40" t="n">
        <v>6358.8</v>
      </c>
      <c r="E93" s="12" t="n">
        <v>37838.42</v>
      </c>
      <c r="F93" s="13" t="n">
        <v>161.56</v>
      </c>
      <c r="G93" s="14"/>
      <c r="H93" s="12" t="n">
        <v>1166.81</v>
      </c>
      <c r="I93" s="14"/>
      <c r="J93" s="15" t="n">
        <f aca="false">K93/D93</f>
        <v>35.4992608668302</v>
      </c>
      <c r="K93" s="16" t="n">
        <f aca="false">L93+M93+E93</f>
        <v>225732.7</v>
      </c>
      <c r="L93" s="16" t="n">
        <f aca="false">F93*1163</f>
        <v>187894.28</v>
      </c>
      <c r="M93" s="16" t="n">
        <f aca="false">G93*9.5</f>
        <v>0</v>
      </c>
      <c r="N93" s="17"/>
      <c r="O93" s="18"/>
      <c r="P93" s="19"/>
    </row>
    <row r="94" customFormat="false" ht="13.8" hidden="false" customHeight="false" outlineLevel="0" collapsed="false">
      <c r="A94" s="9" t="n">
        <v>32</v>
      </c>
      <c r="B94" s="39" t="s">
        <v>100</v>
      </c>
      <c r="C94" s="40" t="n">
        <v>527</v>
      </c>
      <c r="D94" s="40" t="n">
        <v>5073</v>
      </c>
      <c r="E94" s="12" t="n">
        <v>170183.77</v>
      </c>
      <c r="F94" s="14"/>
      <c r="G94" s="14"/>
      <c r="H94" s="12" t="n">
        <v>355.04</v>
      </c>
      <c r="I94" s="14"/>
      <c r="J94" s="15" t="n">
        <f aca="false">K94/D94</f>
        <v>33.546968263355</v>
      </c>
      <c r="K94" s="16" t="n">
        <f aca="false">L94+M94+E94</f>
        <v>170183.77</v>
      </c>
      <c r="L94" s="16" t="n">
        <f aca="false">F94*1163</f>
        <v>0</v>
      </c>
      <c r="M94" s="16" t="n">
        <f aca="false">G94*9.5</f>
        <v>0</v>
      </c>
      <c r="N94" s="17"/>
      <c r="O94" s="18"/>
      <c r="P94" s="19"/>
    </row>
    <row r="95" customFormat="false" ht="13.8" hidden="false" customHeight="false" outlineLevel="0" collapsed="false">
      <c r="A95" s="9" t="n">
        <v>33</v>
      </c>
      <c r="B95" s="39" t="s">
        <v>101</v>
      </c>
      <c r="C95" s="40" t="n">
        <v>275</v>
      </c>
      <c r="D95" s="40" t="n">
        <v>640.7</v>
      </c>
      <c r="E95" s="12" t="n">
        <v>812.4</v>
      </c>
      <c r="F95" s="13" t="n">
        <v>17.68</v>
      </c>
      <c r="G95" s="14"/>
      <c r="H95" s="12" t="n">
        <v>96.14</v>
      </c>
      <c r="I95" s="14"/>
      <c r="J95" s="15" t="n">
        <f aca="false">K95/D95</f>
        <v>33.3607616669268</v>
      </c>
      <c r="K95" s="16" t="n">
        <f aca="false">L95+M95+E95</f>
        <v>21374.24</v>
      </c>
      <c r="L95" s="16" t="n">
        <f aca="false">F95*1163</f>
        <v>20561.84</v>
      </c>
      <c r="M95" s="16" t="n">
        <f aca="false">G95*9.5</f>
        <v>0</v>
      </c>
      <c r="N95" s="17"/>
      <c r="O95" s="18"/>
      <c r="P95" s="19"/>
    </row>
    <row r="96" customFormat="false" ht="13.8" hidden="false" customHeight="false" outlineLevel="0" collapsed="false">
      <c r="A96" s="9" t="n">
        <v>34</v>
      </c>
      <c r="B96" s="39" t="s">
        <v>102</v>
      </c>
      <c r="C96" s="40" t="n">
        <v>1401</v>
      </c>
      <c r="D96" s="40" t="n">
        <v>9128.9</v>
      </c>
      <c r="E96" s="12" t="n">
        <v>34623.3</v>
      </c>
      <c r="F96" s="13" t="n">
        <v>224.74</v>
      </c>
      <c r="G96" s="14"/>
      <c r="H96" s="12" t="n">
        <v>820.96</v>
      </c>
      <c r="I96" s="14"/>
      <c r="J96" s="15" t="n">
        <f aca="false">K96/D96</f>
        <v>32.4240510904928</v>
      </c>
      <c r="K96" s="16" t="n">
        <f aca="false">L96+M96+E96</f>
        <v>295995.92</v>
      </c>
      <c r="L96" s="16" t="n">
        <f aca="false">F96*1163</f>
        <v>261372.62</v>
      </c>
      <c r="M96" s="16" t="n">
        <f aca="false">G96*9.5</f>
        <v>0</v>
      </c>
      <c r="O96" s="18"/>
      <c r="P96" s="19"/>
    </row>
    <row r="97" customFormat="false" ht="13.8" hidden="false" customHeight="false" outlineLevel="0" collapsed="false">
      <c r="A97" s="9" t="n">
        <v>35</v>
      </c>
      <c r="B97" s="39" t="s">
        <v>103</v>
      </c>
      <c r="C97" s="40" t="n">
        <v>964</v>
      </c>
      <c r="D97" s="40" t="n">
        <v>6636.6</v>
      </c>
      <c r="E97" s="12" t="n">
        <v>26768.42</v>
      </c>
      <c r="F97" s="13" t="n">
        <v>149.92</v>
      </c>
      <c r="G97" s="14"/>
      <c r="H97" s="12" t="n">
        <v>616.39</v>
      </c>
      <c r="I97" s="23" t="n">
        <v>0.68</v>
      </c>
      <c r="J97" s="15" t="n">
        <f aca="false">K97/D97</f>
        <v>30.3054847361601</v>
      </c>
      <c r="K97" s="16" t="n">
        <f aca="false">L97+M97+E97</f>
        <v>201125.38</v>
      </c>
      <c r="L97" s="16" t="n">
        <f aca="false">F97*1163</f>
        <v>174356.96</v>
      </c>
      <c r="M97" s="16" t="n">
        <f aca="false">G97*9.5</f>
        <v>0</v>
      </c>
      <c r="N97" s="17"/>
      <c r="O97" s="18"/>
      <c r="P97" s="19"/>
    </row>
    <row r="98" customFormat="false" ht="13.8" hidden="false" customHeight="false" outlineLevel="0" collapsed="false">
      <c r="A98" s="9" t="n">
        <v>36</v>
      </c>
      <c r="B98" s="39" t="s">
        <v>104</v>
      </c>
      <c r="C98" s="40" t="n">
        <v>819</v>
      </c>
      <c r="D98" s="40" t="n">
        <v>7454.8</v>
      </c>
      <c r="E98" s="12" t="n">
        <v>18678.19</v>
      </c>
      <c r="F98" s="13" t="n">
        <v>176.9</v>
      </c>
      <c r="G98" s="14"/>
      <c r="H98" s="12" t="n">
        <v>462.28</v>
      </c>
      <c r="I98" s="14"/>
      <c r="J98" s="15" t="n">
        <f aca="false">K98/D98</f>
        <v>30.1031402586253</v>
      </c>
      <c r="K98" s="16" t="n">
        <f aca="false">L98+M98+E98</f>
        <v>224412.89</v>
      </c>
      <c r="L98" s="16" t="n">
        <f aca="false">F98*1163</f>
        <v>205734.7</v>
      </c>
      <c r="M98" s="16" t="n">
        <f aca="false">G98*9.5</f>
        <v>0</v>
      </c>
      <c r="N98" s="17"/>
      <c r="O98" s="18"/>
      <c r="P98" s="19"/>
    </row>
    <row r="99" customFormat="false" ht="13.8" hidden="false" customHeight="false" outlineLevel="0" collapsed="false">
      <c r="A99" s="9" t="n">
        <v>37</v>
      </c>
      <c r="B99" s="39" t="s">
        <v>105</v>
      </c>
      <c r="C99" s="40" t="n">
        <v>1702</v>
      </c>
      <c r="D99" s="40" t="n">
        <v>9260.6</v>
      </c>
      <c r="E99" s="12" t="n">
        <v>30469.24</v>
      </c>
      <c r="F99" s="13" t="n">
        <v>210.27</v>
      </c>
      <c r="G99" s="14"/>
      <c r="H99" s="12" t="n">
        <v>1038.52</v>
      </c>
      <c r="I99" s="14"/>
      <c r="J99" s="15" t="n">
        <f aca="false">K99/D99</f>
        <v>29.6971308554521</v>
      </c>
      <c r="K99" s="16" t="n">
        <f aca="false">L99+M99+E99</f>
        <v>275013.25</v>
      </c>
      <c r="L99" s="16" t="n">
        <f aca="false">F99*1163</f>
        <v>244544.01</v>
      </c>
      <c r="M99" s="16" t="n">
        <f aca="false">G99*9.5</f>
        <v>0</v>
      </c>
      <c r="N99" s="17"/>
      <c r="O99" s="18"/>
      <c r="P99" s="19"/>
    </row>
    <row r="100" customFormat="false" ht="13.8" hidden="false" customHeight="false" outlineLevel="0" collapsed="false">
      <c r="A100" s="9" t="n">
        <v>38</v>
      </c>
      <c r="B100" s="39" t="s">
        <v>106</v>
      </c>
      <c r="C100" s="40" t="n">
        <v>627</v>
      </c>
      <c r="D100" s="40" t="n">
        <v>9508</v>
      </c>
      <c r="E100" s="12" t="n">
        <v>38803.15</v>
      </c>
      <c r="F100" s="13" t="n">
        <v>170.47</v>
      </c>
      <c r="G100" s="14"/>
      <c r="H100" s="12" t="n">
        <v>901.86</v>
      </c>
      <c r="I100" s="13" t="n">
        <v>105</v>
      </c>
      <c r="J100" s="15" t="n">
        <f aca="false">K100/D100</f>
        <v>24.9326630206142</v>
      </c>
      <c r="K100" s="16" t="n">
        <f aca="false">L100+M100+E100</f>
        <v>237059.76</v>
      </c>
      <c r="L100" s="16" t="n">
        <f aca="false">F100*1163</f>
        <v>198256.61</v>
      </c>
      <c r="M100" s="16" t="n">
        <f aca="false">G100*9.5</f>
        <v>0</v>
      </c>
      <c r="N100" s="17"/>
      <c r="O100" s="18"/>
      <c r="P100" s="19"/>
    </row>
    <row r="101" customFormat="false" ht="13.8" hidden="false" customHeight="false" outlineLevel="0" collapsed="false">
      <c r="A101" s="9" t="n">
        <v>39</v>
      </c>
      <c r="B101" s="39" t="s">
        <v>107</v>
      </c>
      <c r="C101" s="40" t="n">
        <v>1824</v>
      </c>
      <c r="D101" s="40" t="n">
        <v>16121.4</v>
      </c>
      <c r="E101" s="12" t="n">
        <v>51711.33</v>
      </c>
      <c r="F101" s="13" t="n">
        <v>178.37</v>
      </c>
      <c r="G101" s="14"/>
      <c r="H101" s="12" t="n">
        <v>1254.93</v>
      </c>
      <c r="I101" s="13" t="n">
        <v>105.58</v>
      </c>
      <c r="J101" s="15" t="n">
        <f aca="false">K101/D101</f>
        <v>16.0752564913717</v>
      </c>
      <c r="K101" s="16" t="n">
        <f aca="false">L101+M101+E101</f>
        <v>259155.64</v>
      </c>
      <c r="L101" s="16" t="n">
        <f aca="false">F101*1163</f>
        <v>207444.31</v>
      </c>
      <c r="M101" s="16" t="n">
        <f aca="false">G101*9.5</f>
        <v>0</v>
      </c>
      <c r="N101" s="17"/>
      <c r="O101" s="18"/>
      <c r="P101" s="19"/>
    </row>
    <row r="102" customFormat="false" ht="13.8" hidden="false" customHeight="false" outlineLevel="0" collapsed="false">
      <c r="A102" s="9" t="n">
        <v>40</v>
      </c>
      <c r="B102" s="39" t="s">
        <v>108</v>
      </c>
      <c r="C102" s="40" t="n">
        <v>667</v>
      </c>
      <c r="D102" s="40" t="n">
        <v>12618.4</v>
      </c>
      <c r="E102" s="12" t="n">
        <v>14727.31</v>
      </c>
      <c r="F102" s="13" t="n">
        <v>123.03</v>
      </c>
      <c r="G102" s="14"/>
      <c r="H102" s="12" t="n">
        <v>718.56</v>
      </c>
      <c r="I102" s="13" t="n">
        <v>141</v>
      </c>
      <c r="J102" s="15" t="n">
        <f aca="false">K102/D102</f>
        <v>12.5064350472326</v>
      </c>
      <c r="K102" s="16" t="n">
        <f aca="false">L102+M102+E102</f>
        <v>157811.2</v>
      </c>
      <c r="L102" s="16" t="n">
        <f aca="false">F102*1163</f>
        <v>143083.89</v>
      </c>
      <c r="M102" s="16" t="n">
        <f aca="false">G102*9.5</f>
        <v>0</v>
      </c>
      <c r="N102" s="17"/>
      <c r="O102" s="18"/>
      <c r="P102" s="19"/>
    </row>
    <row r="103" customFormat="false" ht="13.8" hidden="false" customHeight="false" outlineLevel="0" collapsed="false">
      <c r="A103" s="9" t="n">
        <v>41</v>
      </c>
      <c r="B103" s="39" t="s">
        <v>109</v>
      </c>
      <c r="C103" s="40" t="n">
        <v>57</v>
      </c>
      <c r="D103" s="40" t="n">
        <v>626</v>
      </c>
      <c r="E103" s="12" t="n">
        <v>7582.51</v>
      </c>
      <c r="F103" s="14"/>
      <c r="G103" s="14"/>
      <c r="H103" s="12" t="n">
        <v>88.65</v>
      </c>
      <c r="I103" s="14"/>
      <c r="J103" s="15" t="n">
        <f aca="false">K103/D103</f>
        <v>12.1126357827476</v>
      </c>
      <c r="K103" s="16" t="n">
        <f aca="false">L103+M103+E103</f>
        <v>7582.51</v>
      </c>
      <c r="L103" s="16" t="n">
        <f aca="false">F103*1163</f>
        <v>0</v>
      </c>
      <c r="M103" s="16" t="n">
        <f aca="false">G103*9.5</f>
        <v>0</v>
      </c>
      <c r="N103" s="17"/>
      <c r="O103" s="18"/>
      <c r="P103" s="19"/>
    </row>
    <row r="104" customFormat="false" ht="13.8" hidden="false" customHeight="false" outlineLevel="0" collapsed="false">
      <c r="A104" s="9" t="n">
        <v>42</v>
      </c>
      <c r="B104" s="39" t="s">
        <v>110</v>
      </c>
      <c r="C104" s="40" t="n">
        <v>351</v>
      </c>
      <c r="D104" s="40" t="n">
        <v>5309</v>
      </c>
      <c r="E104" s="12" t="n">
        <v>3375.26</v>
      </c>
      <c r="F104" s="13" t="n">
        <v>51.13</v>
      </c>
      <c r="G104" s="14"/>
      <c r="H104" s="12" t="n">
        <v>533.82</v>
      </c>
      <c r="I104" s="13" t="n">
        <v>130</v>
      </c>
      <c r="J104" s="15" t="n">
        <f aca="false">K104/D104</f>
        <v>11.8364004520625</v>
      </c>
      <c r="K104" s="16" t="n">
        <f aca="false">L104+M104+E104</f>
        <v>62839.45</v>
      </c>
      <c r="L104" s="16" t="n">
        <f aca="false">F104*1163</f>
        <v>59464.19</v>
      </c>
      <c r="M104" s="16" t="n">
        <f aca="false">G104*9.5</f>
        <v>0</v>
      </c>
      <c r="N104" s="17"/>
      <c r="O104" s="18"/>
      <c r="P104" s="19"/>
    </row>
    <row r="105" customFormat="false" ht="13.8" hidden="false" customHeight="false" outlineLevel="0" collapsed="false">
      <c r="A105" s="9" t="n">
        <v>43</v>
      </c>
      <c r="B105" s="39" t="s">
        <v>111</v>
      </c>
      <c r="C105" s="40" t="n">
        <v>101</v>
      </c>
      <c r="D105" s="40" t="n">
        <v>763</v>
      </c>
      <c r="E105" s="12" t="n">
        <v>7149.52</v>
      </c>
      <c r="F105" s="14"/>
      <c r="G105" s="26"/>
      <c r="H105" s="25"/>
      <c r="I105" s="14"/>
      <c r="J105" s="15" t="n">
        <f aca="false">K105/D105</f>
        <v>9.3702752293578</v>
      </c>
      <c r="K105" s="16" t="n">
        <f aca="false">L105+M105+E105</f>
        <v>7149.52</v>
      </c>
      <c r="L105" s="16" t="n">
        <f aca="false">F105*1193</f>
        <v>0</v>
      </c>
      <c r="M105" s="16" t="n">
        <f aca="false">G105*9.5</f>
        <v>0</v>
      </c>
      <c r="N105" s="17"/>
      <c r="O105" s="18"/>
      <c r="P105" s="19"/>
    </row>
    <row r="106" customFormat="false" ht="16.4" hidden="false" customHeight="true" outlineLevel="0" collapsed="false">
      <c r="A106" s="9" t="n">
        <v>44</v>
      </c>
      <c r="B106" s="39" t="s">
        <v>112</v>
      </c>
      <c r="C106" s="40" t="n">
        <v>310</v>
      </c>
      <c r="D106" s="40" t="n">
        <v>1040</v>
      </c>
      <c r="E106" s="12" t="n">
        <v>2539.25</v>
      </c>
      <c r="F106" s="26"/>
      <c r="G106" s="14"/>
      <c r="H106" s="25"/>
      <c r="I106" s="14"/>
      <c r="J106" s="15" t="n">
        <f aca="false">K106/D106</f>
        <v>2.44158653846154</v>
      </c>
      <c r="K106" s="16" t="n">
        <f aca="false">L106+M106+E106</f>
        <v>2539.25</v>
      </c>
      <c r="L106" s="16" t="n">
        <f aca="false">F106*1163</f>
        <v>0</v>
      </c>
      <c r="M106" s="16" t="n">
        <f aca="false">G106*9.5</f>
        <v>0</v>
      </c>
      <c r="N106" s="17"/>
      <c r="O106" s="18"/>
      <c r="P106" s="19"/>
    </row>
    <row r="107" customFormat="false" ht="13.8" hidden="false" customHeight="false" outlineLevel="0" collapsed="false">
      <c r="A107" s="34"/>
      <c r="B107" s="29" t="s">
        <v>66</v>
      </c>
      <c r="C107" s="30" t="n">
        <f aca="false">SUM(C63:C106)</f>
        <v>37787</v>
      </c>
      <c r="D107" s="30" t="n">
        <f aca="false">SUM(D63:D106)</f>
        <v>226089.56</v>
      </c>
      <c r="E107" s="30" t="n">
        <f aca="false">SUM(E63:E106)</f>
        <v>1099337.05</v>
      </c>
      <c r="F107" s="30" t="n">
        <f aca="false">SUM(F63:F106)</f>
        <v>6226.86</v>
      </c>
      <c r="G107" s="30" t="n">
        <f aca="false">SUM(G63:G106)</f>
        <v>65546.37</v>
      </c>
      <c r="H107" s="30" t="n">
        <f aca="false">SUM(H63:H106)</f>
        <v>23408</v>
      </c>
      <c r="I107" s="30" t="n">
        <f aca="false">SUM(I63:I106)</f>
        <v>1632.04</v>
      </c>
      <c r="J107" s="32"/>
      <c r="K107" s="33"/>
      <c r="L107" s="33"/>
      <c r="M107" s="33"/>
      <c r="O107" s="18"/>
    </row>
    <row r="108" customFormat="false" ht="13.8" hidden="false" customHeight="false" outlineLevel="0" collapsed="false">
      <c r="A108" s="34"/>
      <c r="B108" s="29" t="s">
        <v>67</v>
      </c>
      <c r="C108" s="30"/>
      <c r="D108" s="30"/>
      <c r="E108" s="30"/>
      <c r="F108" s="30"/>
      <c r="G108" s="30"/>
      <c r="H108" s="30"/>
      <c r="I108" s="30"/>
      <c r="J108" s="42" t="n">
        <f aca="false">SUM(J63:J106)/44</f>
        <v>51.8591388331782</v>
      </c>
      <c r="K108" s="33"/>
      <c r="L108" s="33"/>
      <c r="M108" s="33"/>
      <c r="O108" s="18"/>
    </row>
    <row r="109" customFormat="false" ht="13.5" hidden="false" customHeight="true" outlineLevel="0" collapsed="false">
      <c r="A109" s="34"/>
      <c r="B109" s="34" t="s">
        <v>113</v>
      </c>
      <c r="C109" s="34"/>
      <c r="D109" s="34"/>
      <c r="E109" s="43" t="n">
        <f aca="false">E56+E107</f>
        <v>1974018.7</v>
      </c>
      <c r="F109" s="43" t="n">
        <f aca="false">F56+F107</f>
        <v>10305.05</v>
      </c>
      <c r="G109" s="43" t="n">
        <f aca="false">G56+G107</f>
        <v>93421.12</v>
      </c>
      <c r="H109" s="43" t="n">
        <f aca="false">H56+H107</f>
        <v>48718.43</v>
      </c>
      <c r="I109" s="43" t="n">
        <f aca="false">I56+I107</f>
        <v>9961.05</v>
      </c>
      <c r="J109" s="34"/>
      <c r="K109" s="34"/>
      <c r="L109" s="34"/>
      <c r="M109" s="34"/>
      <c r="O109" s="18"/>
    </row>
    <row r="110" customFormat="false" ht="13.8" hidden="true" customHeight="false" outlineLevel="0" collapsed="false">
      <c r="A110" s="44"/>
      <c r="B110" s="45"/>
      <c r="C110" s="46"/>
      <c r="D110" s="46"/>
      <c r="E110" s="46"/>
      <c r="F110" s="46"/>
      <c r="G110" s="46"/>
      <c r="H110" s="46"/>
      <c r="I110" s="46"/>
      <c r="J110" s="47"/>
      <c r="K110" s="48"/>
      <c r="L110" s="48"/>
      <c r="M110" s="48"/>
      <c r="O110" s="18"/>
    </row>
    <row r="111" customFormat="false" ht="13.8" hidden="true" customHeight="false" outlineLevel="0" collapsed="false">
      <c r="A111" s="44"/>
      <c r="B111" s="45"/>
      <c r="C111" s="46"/>
      <c r="D111" s="46"/>
      <c r="E111" s="46"/>
      <c r="F111" s="46"/>
      <c r="G111" s="46"/>
      <c r="H111" s="46"/>
      <c r="I111" s="46"/>
      <c r="J111" s="47"/>
      <c r="K111" s="48"/>
      <c r="L111" s="48"/>
      <c r="M111" s="48"/>
      <c r="O111" s="18"/>
    </row>
    <row r="112" customFormat="false" ht="13.8" hidden="true" customHeight="false" outlineLevel="0" collapsed="false">
      <c r="A112" s="44"/>
      <c r="B112" s="45"/>
      <c r="C112" s="46"/>
      <c r="D112" s="46"/>
      <c r="E112" s="46"/>
      <c r="F112" s="46"/>
      <c r="G112" s="46"/>
      <c r="H112" s="46"/>
      <c r="I112" s="46"/>
      <c r="J112" s="47"/>
      <c r="K112" s="48"/>
      <c r="L112" s="48"/>
      <c r="M112" s="48"/>
      <c r="O112" s="18"/>
    </row>
    <row r="113" customFormat="false" ht="13.8" hidden="true" customHeight="false" outlineLevel="0" collapsed="false">
      <c r="A113" s="44"/>
      <c r="B113" s="45"/>
      <c r="C113" s="46"/>
      <c r="D113" s="46"/>
      <c r="E113" s="46"/>
      <c r="F113" s="46"/>
      <c r="G113" s="46"/>
      <c r="H113" s="46"/>
      <c r="I113" s="46"/>
      <c r="J113" s="47"/>
      <c r="K113" s="48"/>
      <c r="L113" s="48"/>
      <c r="M113" s="48"/>
      <c r="O113" s="18"/>
    </row>
    <row r="114" customFormat="false" ht="17.9" hidden="false" customHeight="true" outlineLevel="0" collapsed="false">
      <c r="A114" s="44"/>
      <c r="B114" s="45"/>
      <c r="C114" s="46"/>
      <c r="D114" s="46"/>
      <c r="E114" s="46"/>
      <c r="F114" s="46"/>
      <c r="G114" s="46"/>
      <c r="H114" s="46"/>
      <c r="I114" s="46"/>
      <c r="J114" s="47"/>
      <c r="K114" s="48"/>
      <c r="L114" s="48"/>
      <c r="M114" s="48"/>
      <c r="O114" s="18"/>
    </row>
    <row r="115" customFormat="false" ht="11.15" hidden="false" customHeight="true" outlineLevel="0" collapsed="false">
      <c r="A115" s="44"/>
      <c r="B115" s="45"/>
      <c r="C115" s="46"/>
      <c r="D115" s="46"/>
      <c r="E115" s="46"/>
      <c r="F115" s="46"/>
      <c r="G115" s="46"/>
      <c r="H115" s="46"/>
      <c r="I115" s="46"/>
      <c r="J115" s="47"/>
      <c r="K115" s="49"/>
      <c r="L115" s="48"/>
      <c r="M115" s="48"/>
      <c r="O115" s="18"/>
    </row>
    <row r="116" customFormat="false" ht="11.15" hidden="false" customHeight="true" outlineLevel="0" collapsed="false">
      <c r="O116" s="18"/>
    </row>
    <row r="117" customFormat="false" ht="24.75" hidden="false" customHeight="true" outlineLevel="0" collapsed="false">
      <c r="A117" s="4" t="s">
        <v>1</v>
      </c>
      <c r="B117" s="5" t="s">
        <v>2</v>
      </c>
      <c r="C117" s="5" t="s">
        <v>3</v>
      </c>
      <c r="D117" s="5" t="s">
        <v>4</v>
      </c>
      <c r="E117" s="5" t="s">
        <v>5</v>
      </c>
      <c r="F117" s="5"/>
      <c r="G117" s="5"/>
      <c r="H117" s="5"/>
      <c r="I117" s="5"/>
      <c r="J117" s="5" t="s">
        <v>6</v>
      </c>
      <c r="K117" s="5" t="s">
        <v>7</v>
      </c>
      <c r="L117" s="5"/>
      <c r="M117" s="5"/>
      <c r="O117" s="18"/>
    </row>
    <row r="118" customFormat="false" ht="35.05" hidden="false" customHeight="false" outlineLevel="0" collapsed="false">
      <c r="A118" s="4"/>
      <c r="B118" s="5"/>
      <c r="C118" s="5"/>
      <c r="D118" s="5"/>
      <c r="E118" s="5" t="s">
        <v>8</v>
      </c>
      <c r="F118" s="5" t="s">
        <v>9</v>
      </c>
      <c r="G118" s="5" t="s">
        <v>10</v>
      </c>
      <c r="H118" s="5" t="s">
        <v>11</v>
      </c>
      <c r="I118" s="5" t="s">
        <v>12</v>
      </c>
      <c r="J118" s="5"/>
      <c r="K118" s="5" t="s">
        <v>13</v>
      </c>
      <c r="L118" s="5" t="s">
        <v>14</v>
      </c>
      <c r="M118" s="5" t="s">
        <v>15</v>
      </c>
      <c r="O118" s="18"/>
    </row>
    <row r="119" customFormat="false" ht="13.8" hidden="false" customHeight="false" outlineLevel="0" collapsed="false">
      <c r="A119" s="50" t="s">
        <v>114</v>
      </c>
      <c r="B119" s="50"/>
      <c r="C119" s="50"/>
      <c r="D119" s="50"/>
      <c r="E119" s="50"/>
      <c r="F119" s="50"/>
      <c r="G119" s="50"/>
      <c r="H119" s="50"/>
      <c r="I119" s="50"/>
      <c r="J119" s="50"/>
      <c r="K119" s="50"/>
      <c r="L119" s="50"/>
      <c r="M119" s="50"/>
      <c r="O119" s="18"/>
    </row>
    <row r="120" customFormat="false" ht="23.85" hidden="false" customHeight="false" outlineLevel="0" collapsed="false">
      <c r="A120" s="51" t="n">
        <v>1</v>
      </c>
      <c r="B120" s="39" t="s">
        <v>115</v>
      </c>
      <c r="C120" s="52" t="n">
        <v>14</v>
      </c>
      <c r="D120" s="53" t="n">
        <v>31</v>
      </c>
      <c r="E120" s="23" t="n">
        <v>116</v>
      </c>
      <c r="F120" s="54"/>
      <c r="G120" s="23" t="n">
        <v>1280</v>
      </c>
      <c r="H120" s="55"/>
      <c r="I120" s="55"/>
      <c r="J120" s="56" t="n">
        <f aca="false">K120/D120</f>
        <v>396</v>
      </c>
      <c r="K120" s="57" t="n">
        <f aca="false">L120+M120+E120</f>
        <v>12276</v>
      </c>
      <c r="L120" s="57" t="n">
        <f aca="false">F120*1163</f>
        <v>0</v>
      </c>
      <c r="M120" s="57" t="n">
        <f aca="false">G120*9.5</f>
        <v>12160</v>
      </c>
      <c r="O120" s="18"/>
    </row>
    <row r="121" customFormat="false" ht="23.85" hidden="false" customHeight="false" outlineLevel="0" collapsed="false">
      <c r="A121" s="51" t="n">
        <v>2</v>
      </c>
      <c r="B121" s="39" t="s">
        <v>116</v>
      </c>
      <c r="C121" s="52" t="n">
        <v>20</v>
      </c>
      <c r="D121" s="53" t="n">
        <v>91.3</v>
      </c>
      <c r="E121" s="23" t="n">
        <v>1580.07</v>
      </c>
      <c r="F121" s="54"/>
      <c r="G121" s="23" t="n">
        <v>1206.25</v>
      </c>
      <c r="H121" s="55"/>
      <c r="I121" s="55"/>
      <c r="J121" s="58" t="n">
        <f aca="false">K121/D121</f>
        <v>142.819769989047</v>
      </c>
      <c r="K121" s="57" t="n">
        <f aca="false">L121+M121+E121</f>
        <v>13039.445</v>
      </c>
      <c r="L121" s="57" t="n">
        <f aca="false">F121*1163</f>
        <v>0</v>
      </c>
      <c r="M121" s="57" t="n">
        <f aca="false">G121*9.5</f>
        <v>11459.375</v>
      </c>
      <c r="O121" s="18"/>
    </row>
    <row r="122" customFormat="false" ht="23.85" hidden="false" customHeight="false" outlineLevel="0" collapsed="false">
      <c r="A122" s="51" t="n">
        <v>3</v>
      </c>
      <c r="B122" s="39" t="s">
        <v>117</v>
      </c>
      <c r="C122" s="52" t="n">
        <v>49</v>
      </c>
      <c r="D122" s="53" t="n">
        <v>647</v>
      </c>
      <c r="E122" s="23" t="n">
        <v>37208.32</v>
      </c>
      <c r="F122" s="14"/>
      <c r="G122" s="23" t="n">
        <v>4076.57</v>
      </c>
      <c r="H122" s="23" t="n">
        <v>92.76</v>
      </c>
      <c r="I122" s="55"/>
      <c r="J122" s="58" t="n">
        <f aca="false">K122/D122</f>
        <v>117.365896445131</v>
      </c>
      <c r="K122" s="57" t="n">
        <f aca="false">L122+M122+E122</f>
        <v>75935.735</v>
      </c>
      <c r="L122" s="57" t="n">
        <f aca="false">F122*1163</f>
        <v>0</v>
      </c>
      <c r="M122" s="57" t="n">
        <f aca="false">G122*9.5</f>
        <v>38727.415</v>
      </c>
      <c r="O122" s="18"/>
    </row>
    <row r="123" customFormat="false" ht="23.85" hidden="false" customHeight="false" outlineLevel="0" collapsed="false">
      <c r="A123" s="51" t="n">
        <v>4</v>
      </c>
      <c r="B123" s="39" t="s">
        <v>118</v>
      </c>
      <c r="C123" s="59"/>
      <c r="D123" s="52" t="n">
        <v>537.4</v>
      </c>
      <c r="E123" s="23" t="n">
        <v>7284.66</v>
      </c>
      <c r="F123" s="23" t="n">
        <v>47.5</v>
      </c>
      <c r="G123" s="55"/>
      <c r="H123" s="23" t="n">
        <v>284.59</v>
      </c>
      <c r="I123" s="55"/>
      <c r="J123" s="58" t="n">
        <f aca="false">K123/D123</f>
        <v>116.35124674358</v>
      </c>
      <c r="K123" s="57" t="n">
        <f aca="false">L123+M123+E123</f>
        <v>62527.16</v>
      </c>
      <c r="L123" s="57" t="n">
        <f aca="false">F123*1163</f>
        <v>55242.5</v>
      </c>
      <c r="M123" s="57" t="n">
        <f aca="false">G123*9.5</f>
        <v>0</v>
      </c>
      <c r="O123" s="18"/>
    </row>
    <row r="124" customFormat="false" ht="22.35" hidden="false" customHeight="true" outlineLevel="0" collapsed="false">
      <c r="A124" s="51" t="n">
        <v>5</v>
      </c>
      <c r="B124" s="39" t="s">
        <v>119</v>
      </c>
      <c r="C124" s="52" t="n">
        <v>100</v>
      </c>
      <c r="D124" s="53" t="n">
        <v>956</v>
      </c>
      <c r="E124" s="23" t="n">
        <v>13011.97</v>
      </c>
      <c r="F124" s="54"/>
      <c r="G124" s="23" t="n">
        <v>7767.59</v>
      </c>
      <c r="H124" s="23" t="n">
        <v>177.66</v>
      </c>
      <c r="I124" s="55"/>
      <c r="J124" s="58" t="n">
        <f aca="false">K124/D124</f>
        <v>90.7992416317992</v>
      </c>
      <c r="K124" s="57" t="n">
        <f aca="false">L124+M124+E124</f>
        <v>86804.075</v>
      </c>
      <c r="L124" s="57" t="n">
        <f aca="false">F124*1163</f>
        <v>0</v>
      </c>
      <c r="M124" s="57" t="n">
        <f aca="false">G124*9.5</f>
        <v>73792.105</v>
      </c>
      <c r="O124" s="18"/>
    </row>
    <row r="125" customFormat="false" ht="23.85" hidden="false" customHeight="false" outlineLevel="0" collapsed="false">
      <c r="A125" s="51" t="n">
        <v>6</v>
      </c>
      <c r="B125" s="39" t="s">
        <v>120</v>
      </c>
      <c r="C125" s="52" t="n">
        <v>700</v>
      </c>
      <c r="D125" s="53" t="n">
        <v>679</v>
      </c>
      <c r="E125" s="23" t="n">
        <v>7006.7</v>
      </c>
      <c r="F125" s="54"/>
      <c r="G125" s="23" t="n">
        <v>5585.57</v>
      </c>
      <c r="H125" s="55"/>
      <c r="I125" s="55"/>
      <c r="J125" s="58" t="n">
        <f aca="false">K125/D125</f>
        <v>88.4677687776141</v>
      </c>
      <c r="K125" s="57" t="n">
        <f aca="false">L125+M125+E125</f>
        <v>60069.615</v>
      </c>
      <c r="L125" s="57" t="n">
        <f aca="false">F125*1163</f>
        <v>0</v>
      </c>
      <c r="M125" s="57" t="n">
        <f aca="false">G125*9.5</f>
        <v>53062.915</v>
      </c>
      <c r="O125" s="18"/>
    </row>
    <row r="126" customFormat="false" ht="23.85" hidden="false" customHeight="false" outlineLevel="0" collapsed="false">
      <c r="A126" s="51" t="n">
        <v>7</v>
      </c>
      <c r="B126" s="39" t="s">
        <v>121</v>
      </c>
      <c r="C126" s="52" t="n">
        <v>100</v>
      </c>
      <c r="D126" s="52" t="n">
        <v>2500</v>
      </c>
      <c r="E126" s="23" t="n">
        <v>68059.88</v>
      </c>
      <c r="F126" s="23" t="n">
        <v>129.56</v>
      </c>
      <c r="G126" s="25"/>
      <c r="H126" s="23" t="n">
        <v>758.11</v>
      </c>
      <c r="I126" s="55"/>
      <c r="J126" s="58" t="n">
        <f aca="false">K126/D126</f>
        <v>87.495264</v>
      </c>
      <c r="K126" s="57" t="n">
        <f aca="false">L126+M126+E126</f>
        <v>218738.16</v>
      </c>
      <c r="L126" s="57" t="n">
        <f aca="false">F126*1163</f>
        <v>150678.28</v>
      </c>
      <c r="M126" s="57" t="n">
        <f aca="false">G126*9.5</f>
        <v>0</v>
      </c>
      <c r="O126" s="18"/>
    </row>
    <row r="127" customFormat="false" ht="23.85" hidden="false" customHeight="false" outlineLevel="0" collapsed="false">
      <c r="A127" s="51" t="n">
        <v>8</v>
      </c>
      <c r="B127" s="39" t="s">
        <v>122</v>
      </c>
      <c r="C127" s="52" t="n">
        <v>200</v>
      </c>
      <c r="D127" s="53" t="n">
        <v>1185.9</v>
      </c>
      <c r="E127" s="23" t="n">
        <v>13885.52</v>
      </c>
      <c r="F127" s="54"/>
      <c r="G127" s="23" t="n">
        <v>8396.46</v>
      </c>
      <c r="H127" s="23" t="n">
        <v>260.92</v>
      </c>
      <c r="I127" s="55"/>
      <c r="J127" s="58" t="n">
        <f aca="false">K127/D127</f>
        <v>78.9711527110212</v>
      </c>
      <c r="K127" s="57" t="n">
        <f aca="false">L127+M127+E127</f>
        <v>93651.89</v>
      </c>
      <c r="L127" s="57" t="n">
        <f aca="false">F127*1163</f>
        <v>0</v>
      </c>
      <c r="M127" s="57" t="n">
        <f aca="false">G127*9.5</f>
        <v>79766.37</v>
      </c>
      <c r="O127" s="18"/>
    </row>
    <row r="128" customFormat="false" ht="23.85" hidden="false" customHeight="false" outlineLevel="0" collapsed="false">
      <c r="A128" s="51" t="n">
        <v>9</v>
      </c>
      <c r="B128" s="39" t="s">
        <v>123</v>
      </c>
      <c r="C128" s="52" t="n">
        <v>30</v>
      </c>
      <c r="D128" s="53" t="n">
        <v>137.5</v>
      </c>
      <c r="E128" s="23" t="n">
        <v>1367.74</v>
      </c>
      <c r="F128" s="54"/>
      <c r="G128" s="23" t="n">
        <v>961.11</v>
      </c>
      <c r="H128" s="55"/>
      <c r="I128" s="55"/>
      <c r="J128" s="58" t="n">
        <f aca="false">K128/D128</f>
        <v>76.3511636363636</v>
      </c>
      <c r="K128" s="57" t="n">
        <f aca="false">L128+M128+E128</f>
        <v>10498.285</v>
      </c>
      <c r="L128" s="57" t="n">
        <f aca="false">F128*1163</f>
        <v>0</v>
      </c>
      <c r="M128" s="57" t="n">
        <f aca="false">G128*9.5</f>
        <v>9130.545</v>
      </c>
      <c r="O128" s="18"/>
    </row>
    <row r="129" customFormat="false" ht="57.45" hidden="false" customHeight="false" outlineLevel="0" collapsed="false">
      <c r="A129" s="51" t="n">
        <v>10</v>
      </c>
      <c r="B129" s="39" t="s">
        <v>124</v>
      </c>
      <c r="C129" s="52" t="n">
        <v>158</v>
      </c>
      <c r="D129" s="53" t="n">
        <v>1599.27</v>
      </c>
      <c r="E129" s="23" t="n">
        <v>37363.02</v>
      </c>
      <c r="F129" s="23" t="n">
        <v>64.2</v>
      </c>
      <c r="G129" s="25"/>
      <c r="H129" s="23" t="n">
        <v>424.08</v>
      </c>
      <c r="I129" s="55"/>
      <c r="J129" s="58" t="n">
        <f aca="false">K129/D129</f>
        <v>70.0492224577463</v>
      </c>
      <c r="K129" s="57" t="n">
        <f aca="false">L129+M129+E129</f>
        <v>112027.62</v>
      </c>
      <c r="L129" s="57" t="n">
        <f aca="false">F129*1163</f>
        <v>74664.6</v>
      </c>
      <c r="M129" s="57" t="n">
        <f aca="false">G129*9.5</f>
        <v>0</v>
      </c>
      <c r="O129" s="18"/>
    </row>
    <row r="130" customFormat="false" ht="31.3" hidden="false" customHeight="true" outlineLevel="0" collapsed="false">
      <c r="A130" s="51" t="n">
        <v>11</v>
      </c>
      <c r="B130" s="39" t="s">
        <v>125</v>
      </c>
      <c r="C130" s="52" t="n">
        <v>20</v>
      </c>
      <c r="D130" s="53" t="n">
        <v>552</v>
      </c>
      <c r="E130" s="23" t="n">
        <v>2716.44</v>
      </c>
      <c r="F130" s="54"/>
      <c r="G130" s="23" t="n">
        <v>3681.92</v>
      </c>
      <c r="H130" s="55"/>
      <c r="I130" s="55"/>
      <c r="J130" s="58" t="n">
        <f aca="false">K130/D130</f>
        <v>68.2874637681159</v>
      </c>
      <c r="K130" s="57" t="n">
        <f aca="false">L130+M130+E130</f>
        <v>37694.68</v>
      </c>
      <c r="L130" s="57" t="n">
        <f aca="false">F130*1163</f>
        <v>0</v>
      </c>
      <c r="M130" s="57" t="n">
        <f aca="false">G130*9.5</f>
        <v>34978.24</v>
      </c>
      <c r="O130" s="18"/>
    </row>
    <row r="131" customFormat="false" ht="18.65" hidden="false" customHeight="true" outlineLevel="0" collapsed="false">
      <c r="A131" s="51" t="n">
        <v>12</v>
      </c>
      <c r="B131" s="39" t="s">
        <v>126</v>
      </c>
      <c r="C131" s="52" t="n">
        <v>1060</v>
      </c>
      <c r="D131" s="53" t="n">
        <v>1559.27</v>
      </c>
      <c r="E131" s="23" t="n">
        <v>23592.43</v>
      </c>
      <c r="F131" s="60"/>
      <c r="G131" s="23" t="n">
        <v>7308.52</v>
      </c>
      <c r="H131" s="23" t="n">
        <v>492.92</v>
      </c>
      <c r="I131" s="55"/>
      <c r="J131" s="58" t="n">
        <f aca="false">K131/D131</f>
        <v>59.6582824013801</v>
      </c>
      <c r="K131" s="57" t="n">
        <f aca="false">L131+M131+E131</f>
        <v>93023.37</v>
      </c>
      <c r="L131" s="57" t="n">
        <f aca="false">F131*1163</f>
        <v>0</v>
      </c>
      <c r="M131" s="57" t="n">
        <f aca="false">G131*9.5</f>
        <v>69430.94</v>
      </c>
      <c r="O131" s="18"/>
    </row>
    <row r="132" customFormat="false" ht="23.85" hidden="false" customHeight="false" outlineLevel="0" collapsed="false">
      <c r="A132" s="51" t="n">
        <v>13</v>
      </c>
      <c r="B132" s="39" t="s">
        <v>127</v>
      </c>
      <c r="C132" s="61"/>
      <c r="D132" s="62" t="n">
        <v>606.3</v>
      </c>
      <c r="E132" s="23" t="n">
        <v>29614.39</v>
      </c>
      <c r="F132" s="63"/>
      <c r="G132" s="55"/>
      <c r="H132" s="23" t="n">
        <v>143.73</v>
      </c>
      <c r="I132" s="55"/>
      <c r="J132" s="58" t="n">
        <f aca="false">K132/D132</f>
        <v>48.8444499422728</v>
      </c>
      <c r="K132" s="57" t="n">
        <f aca="false">L132+M132+E132</f>
        <v>29614.39</v>
      </c>
      <c r="L132" s="57" t="n">
        <f aca="false">F132*1163</f>
        <v>0</v>
      </c>
      <c r="M132" s="57" t="n">
        <f aca="false">G132*9.5</f>
        <v>0</v>
      </c>
      <c r="O132" s="18"/>
    </row>
    <row r="133" customFormat="false" ht="23.85" hidden="false" customHeight="false" outlineLevel="0" collapsed="false">
      <c r="A133" s="51" t="n">
        <v>14</v>
      </c>
      <c r="B133" s="39" t="s">
        <v>128</v>
      </c>
      <c r="C133" s="52"/>
      <c r="D133" s="53" t="n">
        <v>127.8</v>
      </c>
      <c r="E133" s="23" t="n">
        <v>2285.18</v>
      </c>
      <c r="F133" s="60" t="n">
        <v>3.19</v>
      </c>
      <c r="G133" s="64"/>
      <c r="H133" s="60" t="n">
        <v>31.14</v>
      </c>
      <c r="I133" s="55"/>
      <c r="J133" s="58" t="n">
        <f aca="false">K133/D133</f>
        <v>46.910406885759</v>
      </c>
      <c r="K133" s="57" t="n">
        <f aca="false">L133+M133+E133</f>
        <v>5995.15</v>
      </c>
      <c r="L133" s="57" t="n">
        <f aca="false">F133*1163</f>
        <v>3709.97</v>
      </c>
      <c r="M133" s="57" t="n">
        <f aca="false">G133*9.5</f>
        <v>0</v>
      </c>
      <c r="O133" s="18"/>
    </row>
    <row r="134" customFormat="false" ht="13.8" hidden="false" customHeight="false" outlineLevel="0" collapsed="false">
      <c r="A134" s="51" t="n">
        <v>15</v>
      </c>
      <c r="B134" s="39" t="s">
        <v>129</v>
      </c>
      <c r="C134" s="52" t="n">
        <v>10</v>
      </c>
      <c r="D134" s="52" t="n">
        <v>712.92</v>
      </c>
      <c r="E134" s="23" t="n">
        <v>5196.19</v>
      </c>
      <c r="F134" s="55"/>
      <c r="G134" s="55"/>
      <c r="H134" s="23" t="n">
        <v>142.24</v>
      </c>
      <c r="I134" s="55"/>
      <c r="J134" s="58" t="n">
        <f aca="false">K134/D134</f>
        <v>7.28860180665432</v>
      </c>
      <c r="K134" s="57" t="n">
        <f aca="false">L134+M134+E134</f>
        <v>5196.19</v>
      </c>
      <c r="L134" s="57" t="n">
        <f aca="false">F134*1163</f>
        <v>0</v>
      </c>
      <c r="M134" s="57" t="n">
        <f aca="false">G134*9.5</f>
        <v>0</v>
      </c>
      <c r="O134" s="18"/>
    </row>
    <row r="135" customFormat="false" ht="23.85" hidden="false" customHeight="false" outlineLevel="0" collapsed="false">
      <c r="A135" s="51" t="n">
        <v>16</v>
      </c>
      <c r="B135" s="39" t="s">
        <v>130</v>
      </c>
      <c r="C135" s="52"/>
      <c r="D135" s="53" t="n">
        <v>1166.8</v>
      </c>
      <c r="E135" s="23" t="n">
        <v>7656.15</v>
      </c>
      <c r="F135" s="55"/>
      <c r="G135" s="64"/>
      <c r="H135" s="55"/>
      <c r="I135" s="55"/>
      <c r="J135" s="58" t="n">
        <f aca="false">K135/D135</f>
        <v>6.56166438121358</v>
      </c>
      <c r="K135" s="57" t="n">
        <f aca="false">L135+M135+E135</f>
        <v>7656.15</v>
      </c>
      <c r="L135" s="57" t="n">
        <f aca="false">F135*1163</f>
        <v>0</v>
      </c>
      <c r="M135" s="57" t="n">
        <f aca="false">G135*9.5</f>
        <v>0</v>
      </c>
      <c r="O135" s="18"/>
    </row>
    <row r="136" customFormat="false" ht="23.85" hidden="false" customHeight="false" outlineLevel="0" collapsed="false">
      <c r="A136" s="51" t="n">
        <v>17</v>
      </c>
      <c r="B136" s="39" t="s">
        <v>131</v>
      </c>
      <c r="C136" s="52" t="n">
        <v>30</v>
      </c>
      <c r="D136" s="53" t="n">
        <v>350</v>
      </c>
      <c r="E136" s="23" t="n">
        <v>261.92</v>
      </c>
      <c r="F136" s="55"/>
      <c r="G136" s="23" t="n">
        <v>128.78</v>
      </c>
      <c r="H136" s="55"/>
      <c r="I136" s="55"/>
      <c r="J136" s="58" t="n">
        <f aca="false">K136/D136</f>
        <v>4.2438</v>
      </c>
      <c r="K136" s="57" t="n">
        <f aca="false">L136+M136+E136</f>
        <v>1485.33</v>
      </c>
      <c r="L136" s="57" t="n">
        <f aca="false">F136*1163</f>
        <v>0</v>
      </c>
      <c r="M136" s="57" t="n">
        <f aca="false">G136*9.5</f>
        <v>1223.41</v>
      </c>
      <c r="O136" s="18"/>
    </row>
    <row r="137" customFormat="false" ht="13.8" hidden="false" customHeight="false" outlineLevel="0" collapsed="false">
      <c r="A137" s="65"/>
      <c r="B137" s="66" t="s">
        <v>66</v>
      </c>
      <c r="C137" s="67" t="n">
        <f aca="false">SUM(C120:C136)</f>
        <v>2491</v>
      </c>
      <c r="D137" s="67" t="n">
        <f aca="false">SUM(D120:D136)</f>
        <v>13439.46</v>
      </c>
      <c r="E137" s="67" t="n">
        <f aca="false">SUM(E120:E136)</f>
        <v>258206.58</v>
      </c>
      <c r="F137" s="67" t="n">
        <f aca="false">SUM(F120:F136)</f>
        <v>244.45</v>
      </c>
      <c r="G137" s="67" t="n">
        <f aca="false">SUM(G120:G136)</f>
        <v>40392.77</v>
      </c>
      <c r="H137" s="67" t="n">
        <f aca="false">SUM(H120:H136)</f>
        <v>2808.15</v>
      </c>
      <c r="I137" s="68"/>
      <c r="J137" s="69"/>
      <c r="K137" s="69"/>
      <c r="L137" s="69"/>
      <c r="M137" s="70"/>
      <c r="O137" s="18"/>
    </row>
    <row r="138" customFormat="false" ht="13.8" hidden="false" customHeight="false" outlineLevel="0" collapsed="false">
      <c r="A138" s="65"/>
      <c r="B138" s="66" t="s">
        <v>67</v>
      </c>
      <c r="C138" s="67"/>
      <c r="D138" s="67"/>
      <c r="E138" s="67"/>
      <c r="F138" s="67"/>
      <c r="G138" s="67"/>
      <c r="H138" s="67"/>
      <c r="I138" s="70"/>
      <c r="J138" s="71" t="n">
        <f aca="false">SUM(J120:J136)/17</f>
        <v>88.6156115045705</v>
      </c>
      <c r="K138" s="70"/>
      <c r="L138" s="70"/>
      <c r="M138" s="70"/>
      <c r="O138" s="18"/>
    </row>
    <row r="139" customFormat="false" ht="16.5" hidden="false" customHeight="true" outlineLevel="0" collapsed="false">
      <c r="O139" s="18"/>
    </row>
    <row r="140" customFormat="false" ht="17.9" hidden="false" customHeight="true" outlineLevel="0" collapsed="false">
      <c r="O140" s="18"/>
    </row>
    <row r="141" customFormat="false" ht="28.5" hidden="false" customHeight="true" outlineLevel="0" collapsed="false">
      <c r="A141" s="4" t="s">
        <v>1</v>
      </c>
      <c r="B141" s="5" t="s">
        <v>2</v>
      </c>
      <c r="C141" s="5" t="s">
        <v>3</v>
      </c>
      <c r="D141" s="5" t="s">
        <v>4</v>
      </c>
      <c r="E141" s="5" t="s">
        <v>5</v>
      </c>
      <c r="F141" s="5"/>
      <c r="G141" s="5"/>
      <c r="H141" s="5"/>
      <c r="I141" s="5"/>
      <c r="J141" s="5" t="s">
        <v>6</v>
      </c>
      <c r="K141" s="5" t="s">
        <v>7</v>
      </c>
      <c r="L141" s="5"/>
      <c r="M141" s="5"/>
      <c r="O141" s="18"/>
    </row>
    <row r="142" customFormat="false" ht="35.05" hidden="false" customHeight="false" outlineLevel="0" collapsed="false">
      <c r="A142" s="4"/>
      <c r="B142" s="5"/>
      <c r="C142" s="5"/>
      <c r="D142" s="5"/>
      <c r="E142" s="5" t="s">
        <v>8</v>
      </c>
      <c r="F142" s="5" t="s">
        <v>9</v>
      </c>
      <c r="G142" s="5" t="s">
        <v>10</v>
      </c>
      <c r="H142" s="5" t="s">
        <v>11</v>
      </c>
      <c r="I142" s="5" t="s">
        <v>12</v>
      </c>
      <c r="J142" s="5"/>
      <c r="K142" s="5" t="s">
        <v>13</v>
      </c>
      <c r="L142" s="5" t="s">
        <v>14</v>
      </c>
      <c r="M142" s="5" t="s">
        <v>15</v>
      </c>
      <c r="O142" s="18"/>
    </row>
    <row r="143" customFormat="false" ht="13.8" hidden="false" customHeight="false" outlineLevel="0" collapsed="false">
      <c r="A143" s="50" t="s">
        <v>132</v>
      </c>
      <c r="B143" s="50"/>
      <c r="C143" s="50"/>
      <c r="D143" s="50"/>
      <c r="E143" s="50"/>
      <c r="F143" s="50"/>
      <c r="G143" s="50"/>
      <c r="H143" s="50"/>
      <c r="I143" s="50"/>
      <c r="J143" s="50"/>
      <c r="K143" s="50"/>
      <c r="L143" s="50"/>
      <c r="M143" s="50"/>
      <c r="O143" s="18"/>
    </row>
    <row r="144" customFormat="false" ht="35.05" hidden="false" customHeight="false" outlineLevel="0" collapsed="false">
      <c r="A144" s="72" t="n">
        <v>1</v>
      </c>
      <c r="B144" s="73" t="s">
        <v>133</v>
      </c>
      <c r="C144" s="74" t="n">
        <v>756</v>
      </c>
      <c r="D144" s="74" t="n">
        <v>8204.3</v>
      </c>
      <c r="E144" s="23" t="n">
        <v>54073.54</v>
      </c>
      <c r="F144" s="23" t="n">
        <v>1216.12</v>
      </c>
      <c r="G144" s="55"/>
      <c r="H144" s="23" t="n">
        <v>1133.21</v>
      </c>
      <c r="I144" s="55"/>
      <c r="J144" s="75" t="n">
        <f aca="false">K144/D144</f>
        <v>178.981887546774</v>
      </c>
      <c r="K144" s="76" t="n">
        <f aca="false">L144+M144+E144</f>
        <v>1468421.1</v>
      </c>
      <c r="L144" s="76" t="n">
        <f aca="false">F144*1163</f>
        <v>1414347.56</v>
      </c>
      <c r="M144" s="76" t="n">
        <f aca="false">G144*9.5</f>
        <v>0</v>
      </c>
      <c r="O144" s="18"/>
    </row>
    <row r="145" customFormat="false" ht="26.85" hidden="false" customHeight="true" outlineLevel="0" collapsed="false">
      <c r="A145" s="72" t="n">
        <v>2</v>
      </c>
      <c r="B145" s="73" t="s">
        <v>134</v>
      </c>
      <c r="C145" s="74" t="n">
        <v>810</v>
      </c>
      <c r="D145" s="74" t="n">
        <v>11225.1</v>
      </c>
      <c r="E145" s="23" t="n">
        <v>136082.12</v>
      </c>
      <c r="F145" s="23" t="n">
        <v>608.63</v>
      </c>
      <c r="G145" s="23" t="n">
        <v>32303.05</v>
      </c>
      <c r="H145" s="23" t="n">
        <v>9197.34</v>
      </c>
      <c r="I145" s="55"/>
      <c r="J145" s="75" t="n">
        <f aca="false">K145/D145</f>
        <v>102.520047482873</v>
      </c>
      <c r="K145" s="76" t="n">
        <f aca="false">L145+M145+E145</f>
        <v>1150797.785</v>
      </c>
      <c r="L145" s="76" t="n">
        <f aca="false">F145*1163</f>
        <v>707836.69</v>
      </c>
      <c r="M145" s="76" t="n">
        <f aca="false">G145*9.5</f>
        <v>306878.975</v>
      </c>
      <c r="O145" s="18"/>
    </row>
    <row r="146" customFormat="false" ht="29.1" hidden="false" customHeight="true" outlineLevel="0" collapsed="false">
      <c r="A146" s="72" t="n">
        <v>3</v>
      </c>
      <c r="B146" s="73" t="s">
        <v>135</v>
      </c>
      <c r="C146" s="77" t="n">
        <v>135</v>
      </c>
      <c r="D146" s="74" t="n">
        <v>823</v>
      </c>
      <c r="E146" s="23" t="n">
        <v>15702.78</v>
      </c>
      <c r="F146" s="23" t="n">
        <v>47.78</v>
      </c>
      <c r="G146" s="55"/>
      <c r="H146" s="23" t="n">
        <v>112.75</v>
      </c>
      <c r="I146" s="23" t="n">
        <v>42.57</v>
      </c>
      <c r="J146" s="75" t="n">
        <f aca="false">K146/D146</f>
        <v>86.5989307411908</v>
      </c>
      <c r="K146" s="76" t="n">
        <f aca="false">L146+M146+E146</f>
        <v>71270.92</v>
      </c>
      <c r="L146" s="76" t="n">
        <f aca="false">F146*1163</f>
        <v>55568.14</v>
      </c>
      <c r="M146" s="76" t="n">
        <f aca="false">G146*9.5</f>
        <v>0</v>
      </c>
      <c r="O146" s="18"/>
    </row>
    <row r="147" customFormat="false" ht="35.05" hidden="false" customHeight="false" outlineLevel="0" collapsed="false">
      <c r="A147" s="72" t="n">
        <v>4</v>
      </c>
      <c r="B147" s="73" t="s">
        <v>136</v>
      </c>
      <c r="C147" s="74" t="n">
        <v>1995</v>
      </c>
      <c r="D147" s="74" t="n">
        <v>20329.4</v>
      </c>
      <c r="E147" s="23" t="n">
        <v>196180.81</v>
      </c>
      <c r="F147" s="23" t="n">
        <v>1330.15</v>
      </c>
      <c r="G147" s="55"/>
      <c r="H147" s="23" t="n">
        <v>27913.12</v>
      </c>
      <c r="I147" s="55"/>
      <c r="J147" s="75" t="n">
        <f aca="false">K147/D147</f>
        <v>85.7450421556957</v>
      </c>
      <c r="K147" s="76" t="n">
        <f aca="false">L147+M147+E147</f>
        <v>1743145.26</v>
      </c>
      <c r="L147" s="76" t="n">
        <f aca="false">F147*1163</f>
        <v>1546964.45</v>
      </c>
      <c r="M147" s="76" t="n">
        <f aca="false">G147*9.5</f>
        <v>0</v>
      </c>
      <c r="O147" s="18"/>
    </row>
    <row r="148" customFormat="false" ht="37.3" hidden="false" customHeight="true" outlineLevel="0" collapsed="false">
      <c r="A148" s="72" t="n">
        <v>5</v>
      </c>
      <c r="B148" s="73" t="s">
        <v>137</v>
      </c>
      <c r="C148" s="74" t="n">
        <v>1031</v>
      </c>
      <c r="D148" s="74" t="n">
        <v>4949.65</v>
      </c>
      <c r="E148" s="23" t="n">
        <v>60301.83</v>
      </c>
      <c r="F148" s="23" t="n">
        <v>299.2</v>
      </c>
      <c r="G148" s="55"/>
      <c r="H148" s="23" t="n">
        <v>2130.64</v>
      </c>
      <c r="I148" s="55"/>
      <c r="J148" s="75" t="n">
        <f aca="false">K148/D148</f>
        <v>82.4849090339721</v>
      </c>
      <c r="K148" s="76" t="n">
        <f aca="false">L148+M148+E148</f>
        <v>408271.43</v>
      </c>
      <c r="L148" s="76" t="n">
        <f aca="false">F148*1163</f>
        <v>347969.6</v>
      </c>
      <c r="M148" s="76" t="n">
        <f aca="false">G148*9.5</f>
        <v>0</v>
      </c>
      <c r="O148" s="18"/>
    </row>
    <row r="149" customFormat="false" ht="29.85" hidden="false" customHeight="true" outlineLevel="0" collapsed="false">
      <c r="A149" s="72" t="n">
        <v>6</v>
      </c>
      <c r="B149" s="73" t="s">
        <v>138</v>
      </c>
      <c r="C149" s="74" t="n">
        <v>125</v>
      </c>
      <c r="D149" s="74" t="n">
        <v>616.3</v>
      </c>
      <c r="E149" s="23" t="n">
        <v>9936.01</v>
      </c>
      <c r="F149" s="23" t="n">
        <v>30.02</v>
      </c>
      <c r="G149" s="55"/>
      <c r="H149" s="23" t="n">
        <v>171.23</v>
      </c>
      <c r="I149" s="64"/>
      <c r="J149" s="75" t="n">
        <f aca="false">K149/D149</f>
        <v>72.7718156741847</v>
      </c>
      <c r="K149" s="76" t="n">
        <f aca="false">L149+M149+E149</f>
        <v>44849.27</v>
      </c>
      <c r="L149" s="76" t="n">
        <f aca="false">F149*1163</f>
        <v>34913.26</v>
      </c>
      <c r="M149" s="76" t="n">
        <f aca="false">G149*9.5</f>
        <v>0</v>
      </c>
      <c r="O149" s="18"/>
    </row>
    <row r="150" customFormat="false" ht="27.6" hidden="false" customHeight="true" outlineLevel="0" collapsed="false">
      <c r="A150" s="72" t="n">
        <v>7</v>
      </c>
      <c r="B150" s="73" t="s">
        <v>139</v>
      </c>
      <c r="C150" s="74" t="n">
        <v>761</v>
      </c>
      <c r="D150" s="74" t="n">
        <v>2161.7</v>
      </c>
      <c r="E150" s="23" t="n">
        <v>21217.56</v>
      </c>
      <c r="F150" s="23" t="n">
        <v>115.72</v>
      </c>
      <c r="G150" s="55"/>
      <c r="H150" s="23" t="n">
        <v>518.14</v>
      </c>
      <c r="I150" s="55"/>
      <c r="J150" s="75" t="n">
        <f aca="false">K150/D150</f>
        <v>72.0728685756581</v>
      </c>
      <c r="K150" s="76" t="n">
        <f aca="false">L150+M150+E150</f>
        <v>155799.92</v>
      </c>
      <c r="L150" s="76" t="n">
        <f aca="false">F150*1163</f>
        <v>134582.36</v>
      </c>
      <c r="M150" s="76" t="n">
        <f aca="false">G150*9.5</f>
        <v>0</v>
      </c>
      <c r="O150" s="18"/>
    </row>
    <row r="151" customFormat="false" ht="27.6" hidden="false" customHeight="true" outlineLevel="0" collapsed="false">
      <c r="A151" s="72" t="n">
        <v>8</v>
      </c>
      <c r="B151" s="73" t="s">
        <v>140</v>
      </c>
      <c r="C151" s="74" t="n">
        <v>1125</v>
      </c>
      <c r="D151" s="74" t="n">
        <v>9098.4</v>
      </c>
      <c r="E151" s="23" t="n">
        <v>98735.96</v>
      </c>
      <c r="F151" s="23" t="n">
        <v>467.98</v>
      </c>
      <c r="G151" s="55"/>
      <c r="H151" s="23" t="n">
        <v>3309.51</v>
      </c>
      <c r="I151" s="55"/>
      <c r="J151" s="75" t="n">
        <f aca="false">K151/D151</f>
        <v>70.671403763299</v>
      </c>
      <c r="K151" s="76" t="n">
        <f aca="false">L151+M151+E151</f>
        <v>642996.7</v>
      </c>
      <c r="L151" s="76" t="n">
        <f aca="false">F151*1163</f>
        <v>544260.74</v>
      </c>
      <c r="M151" s="76" t="n">
        <f aca="false">G151*9.5</f>
        <v>0</v>
      </c>
      <c r="O151" s="18"/>
    </row>
    <row r="152" customFormat="false" ht="35.05" hidden="false" customHeight="false" outlineLevel="0" collapsed="false">
      <c r="A152" s="72" t="n">
        <v>9</v>
      </c>
      <c r="B152" s="73" t="s">
        <v>141</v>
      </c>
      <c r="C152" s="74" t="n">
        <v>910</v>
      </c>
      <c r="D152" s="74" t="n">
        <v>2539.5</v>
      </c>
      <c r="E152" s="23" t="n">
        <v>44931.56</v>
      </c>
      <c r="F152" s="23" t="n">
        <v>66.26</v>
      </c>
      <c r="G152" s="23" t="n">
        <v>168.14</v>
      </c>
      <c r="H152" s="23" t="n">
        <v>1262.23</v>
      </c>
      <c r="I152" s="60" t="n">
        <v>101.92</v>
      </c>
      <c r="J152" s="75" t="n">
        <f aca="false">K152/D152</f>
        <v>48.6667729868084</v>
      </c>
      <c r="K152" s="76" t="n">
        <f aca="false">L152+M152+E152</f>
        <v>123589.27</v>
      </c>
      <c r="L152" s="76" t="n">
        <f aca="false">F152*1163</f>
        <v>77060.38</v>
      </c>
      <c r="M152" s="76" t="n">
        <f aca="false">G152*9.5</f>
        <v>1597.33</v>
      </c>
      <c r="O152" s="18"/>
    </row>
    <row r="153" customFormat="false" ht="28.35" hidden="false" customHeight="true" outlineLevel="0" collapsed="false">
      <c r="A153" s="72" t="n">
        <v>10</v>
      </c>
      <c r="B153" s="73" t="s">
        <v>142</v>
      </c>
      <c r="C153" s="74" t="n">
        <v>130</v>
      </c>
      <c r="D153" s="74" t="n">
        <v>2840.4</v>
      </c>
      <c r="E153" s="60" t="n">
        <v>64257.72</v>
      </c>
      <c r="F153" s="54"/>
      <c r="G153" s="55"/>
      <c r="H153" s="23" t="n">
        <v>1418.54</v>
      </c>
      <c r="I153" s="55"/>
      <c r="J153" s="75" t="n">
        <f aca="false">K153/D153</f>
        <v>22.6227714406422</v>
      </c>
      <c r="K153" s="76" t="n">
        <f aca="false">L153+M153+E153</f>
        <v>64257.72</v>
      </c>
      <c r="L153" s="76" t="n">
        <f aca="false">F153*1163</f>
        <v>0</v>
      </c>
      <c r="M153" s="76" t="n">
        <f aca="false">G153*9.5</f>
        <v>0</v>
      </c>
      <c r="O153" s="18"/>
    </row>
    <row r="154" customFormat="false" ht="23.85" hidden="false" customHeight="false" outlineLevel="0" collapsed="false">
      <c r="A154" s="72" t="n">
        <v>11</v>
      </c>
      <c r="B154" s="73" t="s">
        <v>143</v>
      </c>
      <c r="C154" s="74" t="n">
        <v>50</v>
      </c>
      <c r="D154" s="74" t="n">
        <v>204.2</v>
      </c>
      <c r="E154" s="23" t="n">
        <v>2831.5</v>
      </c>
      <c r="F154" s="26"/>
      <c r="G154" s="55"/>
      <c r="H154" s="23" t="n">
        <v>50.18</v>
      </c>
      <c r="I154" s="64"/>
      <c r="J154" s="75" t="n">
        <f aca="false">K154/D154</f>
        <v>13.8663075416259</v>
      </c>
      <c r="K154" s="76" t="n">
        <f aca="false">L154+M154+E154</f>
        <v>2831.5</v>
      </c>
      <c r="L154" s="76" t="n">
        <f aca="false">F154*1163</f>
        <v>0</v>
      </c>
      <c r="M154" s="76" t="n">
        <f aca="false">G154*9.5</f>
        <v>0</v>
      </c>
      <c r="O154" s="18"/>
    </row>
    <row r="155" customFormat="false" ht="13.8" hidden="false" customHeight="false" outlineLevel="0" collapsed="false">
      <c r="A155" s="65"/>
      <c r="B155" s="66" t="s">
        <v>66</v>
      </c>
      <c r="C155" s="67" t="n">
        <f aca="false">SUM(C144:C154)</f>
        <v>7828</v>
      </c>
      <c r="D155" s="67" t="n">
        <f aca="false">SUM(D144:D154)</f>
        <v>62991.95</v>
      </c>
      <c r="E155" s="67" t="n">
        <f aca="false">SUM(E144:E154)</f>
        <v>704251.39</v>
      </c>
      <c r="F155" s="67" t="n">
        <f aca="false">SUM(F144:F154)</f>
        <v>4181.86</v>
      </c>
      <c r="G155" s="67" t="n">
        <f aca="false">SUM(G144:G154)</f>
        <v>32471.19</v>
      </c>
      <c r="H155" s="67" t="n">
        <f aca="false">SUM(H144:H154)</f>
        <v>47216.89</v>
      </c>
      <c r="I155" s="78" t="n">
        <f aca="false">SUM(I144:I154)</f>
        <v>144.49</v>
      </c>
      <c r="J155" s="70"/>
      <c r="K155" s="70"/>
      <c r="L155" s="70"/>
      <c r="M155" s="70"/>
      <c r="O155" s="79"/>
    </row>
    <row r="156" customFormat="false" ht="13.8" hidden="false" customHeight="false" outlineLevel="0" collapsed="false">
      <c r="A156" s="65"/>
      <c r="B156" s="66" t="s">
        <v>67</v>
      </c>
      <c r="C156" s="67"/>
      <c r="D156" s="67"/>
      <c r="E156" s="67"/>
      <c r="F156" s="67"/>
      <c r="G156" s="67"/>
      <c r="H156" s="67"/>
      <c r="I156" s="80"/>
      <c r="J156" s="80" t="n">
        <f aca="false">SUM(J144:J154)/11</f>
        <v>76.0911597220658</v>
      </c>
      <c r="K156" s="70"/>
      <c r="L156" s="70"/>
      <c r="M156" s="70"/>
      <c r="O156" s="79"/>
    </row>
    <row r="157" customFormat="false" ht="14.25" hidden="false" customHeight="true" outlineLevel="0" collapsed="false">
      <c r="C157" s="46"/>
      <c r="D157" s="46"/>
      <c r="E157" s="46"/>
      <c r="F157" s="46"/>
      <c r="G157" s="46"/>
      <c r="H157" s="46"/>
      <c r="I157" s="46"/>
      <c r="J157" s="46"/>
      <c r="K157" s="48"/>
      <c r="L157" s="48"/>
      <c r="M157" s="48"/>
      <c r="O157" s="79"/>
    </row>
    <row r="158" customFormat="false" ht="13.8" hidden="true" customHeight="false" outlineLevel="0" collapsed="false">
      <c r="C158" s="46"/>
      <c r="D158" s="46"/>
      <c r="E158" s="46"/>
      <c r="F158" s="46"/>
      <c r="G158" s="46"/>
      <c r="H158" s="46"/>
      <c r="I158" s="46"/>
      <c r="J158" s="46"/>
      <c r="K158" s="48"/>
      <c r="L158" s="48"/>
      <c r="M158" s="48"/>
      <c r="O158" s="79"/>
    </row>
    <row r="159" customFormat="false" ht="13.8" hidden="true" customHeight="false" outlineLevel="0" collapsed="false">
      <c r="C159" s="46"/>
      <c r="D159" s="46"/>
      <c r="E159" s="46"/>
      <c r="F159" s="46"/>
      <c r="G159" s="46"/>
      <c r="H159" s="46"/>
      <c r="I159" s="46"/>
      <c r="J159" s="46"/>
      <c r="K159" s="48"/>
      <c r="L159" s="48"/>
      <c r="M159" s="48"/>
      <c r="O159" s="79"/>
    </row>
    <row r="160" customFormat="false" ht="7.45" hidden="false" customHeight="true" outlineLevel="0" collapsed="false">
      <c r="F160" s="24"/>
      <c r="H160" s="46"/>
      <c r="I160" s="46"/>
      <c r="J160" s="46"/>
      <c r="O160" s="79"/>
    </row>
    <row r="161" customFormat="false" ht="7.45" hidden="false" customHeight="true" outlineLevel="0" collapsed="false">
      <c r="H161" s="46"/>
      <c r="I161" s="46"/>
      <c r="J161" s="46"/>
      <c r="O161" s="79"/>
    </row>
    <row r="162" customFormat="false" ht="7.45" hidden="false" customHeight="true" outlineLevel="0" collapsed="false">
      <c r="H162" s="46"/>
      <c r="I162" s="46"/>
      <c r="J162" s="46"/>
      <c r="O162" s="79"/>
    </row>
    <row r="163" customFormat="false" ht="25.5" hidden="false" customHeight="true" outlineLevel="0" collapsed="false">
      <c r="A163" s="4" t="s">
        <v>1</v>
      </c>
      <c r="B163" s="5" t="s">
        <v>2</v>
      </c>
      <c r="C163" s="5" t="s">
        <v>3</v>
      </c>
      <c r="D163" s="5" t="s">
        <v>4</v>
      </c>
      <c r="E163" s="5" t="s">
        <v>5</v>
      </c>
      <c r="F163" s="5"/>
      <c r="G163" s="5"/>
      <c r="H163" s="5"/>
      <c r="I163" s="5"/>
      <c r="J163" s="5" t="s">
        <v>6</v>
      </c>
      <c r="K163" s="5" t="s">
        <v>7</v>
      </c>
      <c r="L163" s="5"/>
      <c r="M163" s="5"/>
      <c r="O163" s="79"/>
    </row>
    <row r="164" customFormat="false" ht="35.05" hidden="false" customHeight="false" outlineLevel="0" collapsed="false">
      <c r="A164" s="4"/>
      <c r="B164" s="5"/>
      <c r="C164" s="5"/>
      <c r="D164" s="5"/>
      <c r="E164" s="5" t="s">
        <v>8</v>
      </c>
      <c r="F164" s="5" t="s">
        <v>9</v>
      </c>
      <c r="G164" s="5" t="s">
        <v>10</v>
      </c>
      <c r="H164" s="5" t="s">
        <v>11</v>
      </c>
      <c r="I164" s="5" t="s">
        <v>12</v>
      </c>
      <c r="J164" s="5"/>
      <c r="K164" s="5" t="s">
        <v>13</v>
      </c>
      <c r="L164" s="5" t="s">
        <v>14</v>
      </c>
      <c r="M164" s="5" t="s">
        <v>15</v>
      </c>
      <c r="O164" s="79"/>
    </row>
    <row r="165" customFormat="false" ht="13.8" hidden="false" customHeight="false" outlineLevel="0" collapsed="false">
      <c r="A165" s="50" t="s">
        <v>144</v>
      </c>
      <c r="B165" s="50"/>
      <c r="C165" s="50"/>
      <c r="D165" s="50"/>
      <c r="E165" s="50"/>
      <c r="F165" s="50"/>
      <c r="G165" s="50"/>
      <c r="H165" s="50"/>
      <c r="I165" s="50"/>
      <c r="J165" s="50"/>
      <c r="K165" s="50"/>
      <c r="L165" s="50"/>
      <c r="M165" s="50"/>
      <c r="O165" s="79"/>
    </row>
    <row r="166" customFormat="false" ht="23.85" hidden="false" customHeight="false" outlineLevel="0" collapsed="false">
      <c r="A166" s="51" t="n">
        <v>1</v>
      </c>
      <c r="B166" s="81" t="s">
        <v>145</v>
      </c>
      <c r="C166" s="82" t="n">
        <v>11</v>
      </c>
      <c r="D166" s="82" t="n">
        <v>4</v>
      </c>
      <c r="E166" s="23" t="n">
        <v>1142</v>
      </c>
      <c r="F166" s="83"/>
      <c r="G166" s="83"/>
      <c r="H166" s="64"/>
      <c r="I166" s="84"/>
      <c r="J166" s="85" t="n">
        <f aca="false">K166/D166</f>
        <v>285.5</v>
      </c>
      <c r="K166" s="86" t="n">
        <f aca="false">L166+M166+E166</f>
        <v>1142</v>
      </c>
      <c r="L166" s="87" t="n">
        <f aca="false">F166*1163</f>
        <v>0</v>
      </c>
      <c r="M166" s="87" t="n">
        <f aca="false">G166*9.5</f>
        <v>0</v>
      </c>
      <c r="O166" s="79"/>
    </row>
    <row r="167" customFormat="false" ht="13.8" hidden="false" customHeight="false" outlineLevel="0" collapsed="false">
      <c r="A167" s="51" t="n">
        <v>2</v>
      </c>
      <c r="B167" s="81" t="s">
        <v>146</v>
      </c>
      <c r="C167" s="82" t="n">
        <v>6</v>
      </c>
      <c r="D167" s="82" t="n">
        <v>26</v>
      </c>
      <c r="E167" s="23" t="n">
        <v>23</v>
      </c>
      <c r="F167" s="83"/>
      <c r="G167" s="23" t="n">
        <v>275.25</v>
      </c>
      <c r="H167" s="84"/>
      <c r="I167" s="84"/>
      <c r="J167" s="85" t="n">
        <f aca="false">K167/D167</f>
        <v>101.456730769231</v>
      </c>
      <c r="K167" s="86" t="n">
        <f aca="false">L167+M167+E167</f>
        <v>2637.875</v>
      </c>
      <c r="L167" s="87" t="n">
        <f aca="false">F167*1163</f>
        <v>0</v>
      </c>
      <c r="M167" s="87" t="n">
        <f aca="false">G167*9.5</f>
        <v>2614.875</v>
      </c>
      <c r="O167" s="79"/>
    </row>
    <row r="168" customFormat="false" ht="23.85" hidden="false" customHeight="true" outlineLevel="0" collapsed="false">
      <c r="A168" s="51" t="n">
        <v>3</v>
      </c>
      <c r="B168" s="81" t="s">
        <v>147</v>
      </c>
      <c r="C168" s="82" t="n">
        <v>50</v>
      </c>
      <c r="D168" s="82" t="n">
        <v>426.8</v>
      </c>
      <c r="E168" s="23" t="n">
        <v>2901.97</v>
      </c>
      <c r="F168" s="23" t="n">
        <v>32.21</v>
      </c>
      <c r="G168" s="83"/>
      <c r="H168" s="23" t="n">
        <v>39</v>
      </c>
      <c r="I168" s="23" t="n">
        <v>8</v>
      </c>
      <c r="J168" s="85" t="n">
        <f aca="false">K168/D168</f>
        <v>94.5693533270853</v>
      </c>
      <c r="K168" s="86" t="n">
        <f aca="false">L168+M168+E168</f>
        <v>40362.2</v>
      </c>
      <c r="L168" s="86" t="n">
        <f aca="false">F168*1163</f>
        <v>37460.23</v>
      </c>
      <c r="M168" s="87" t="n">
        <f aca="false">G168*9.5</f>
        <v>0</v>
      </c>
      <c r="O168" s="79"/>
    </row>
    <row r="169" customFormat="false" ht="13.8" hidden="false" customHeight="false" outlineLevel="0" collapsed="false">
      <c r="A169" s="51" t="n">
        <v>4</v>
      </c>
      <c r="B169" s="81" t="s">
        <v>148</v>
      </c>
      <c r="C169" s="82" t="n">
        <v>90</v>
      </c>
      <c r="D169" s="82" t="n">
        <v>761.3</v>
      </c>
      <c r="E169" s="23" t="n">
        <v>2230.86</v>
      </c>
      <c r="F169" s="23" t="n">
        <v>56.95</v>
      </c>
      <c r="G169" s="83"/>
      <c r="H169" s="23" t="n">
        <v>48.28</v>
      </c>
      <c r="I169" s="23" t="n">
        <v>13</v>
      </c>
      <c r="J169" s="85" t="n">
        <f aca="false">K169/D169</f>
        <v>89.9300013135426</v>
      </c>
      <c r="K169" s="86" t="n">
        <f aca="false">L169+M169+E169</f>
        <v>68463.71</v>
      </c>
      <c r="L169" s="87" t="n">
        <f aca="false">F169*1163</f>
        <v>66232.85</v>
      </c>
      <c r="M169" s="87" t="n">
        <f aca="false">G169*9.5</f>
        <v>0</v>
      </c>
      <c r="O169" s="79"/>
    </row>
    <row r="170" customFormat="false" ht="23.85" hidden="false" customHeight="false" outlineLevel="0" collapsed="false">
      <c r="A170" s="51" t="n">
        <v>5</v>
      </c>
      <c r="B170" s="81" t="s">
        <v>149</v>
      </c>
      <c r="C170" s="82" t="n">
        <v>28</v>
      </c>
      <c r="D170" s="82" t="n">
        <v>150</v>
      </c>
      <c r="E170" s="23" t="n">
        <v>11420.87</v>
      </c>
      <c r="F170" s="63"/>
      <c r="G170" s="83"/>
      <c r="H170" s="84"/>
      <c r="I170" s="84"/>
      <c r="J170" s="85" t="n">
        <f aca="false">K170/D170</f>
        <v>76.1391333333333</v>
      </c>
      <c r="K170" s="86" t="n">
        <f aca="false">L170+M170+E170</f>
        <v>11420.87</v>
      </c>
      <c r="L170" s="87" t="n">
        <f aca="false">F170*1163</f>
        <v>0</v>
      </c>
      <c r="M170" s="87" t="n">
        <f aca="false">G170*9.5</f>
        <v>0</v>
      </c>
      <c r="O170" s="79"/>
    </row>
    <row r="171" customFormat="false" ht="13.8" hidden="false" customHeight="false" outlineLevel="0" collapsed="false">
      <c r="A171" s="51" t="n">
        <v>6</v>
      </c>
      <c r="B171" s="81" t="s">
        <v>150</v>
      </c>
      <c r="C171" s="82" t="n">
        <v>50</v>
      </c>
      <c r="D171" s="82" t="n">
        <v>122.1</v>
      </c>
      <c r="E171" s="23" t="n">
        <v>9282.97</v>
      </c>
      <c r="F171" s="83"/>
      <c r="G171" s="83"/>
      <c r="H171" s="27"/>
      <c r="I171" s="27"/>
      <c r="J171" s="85" t="n">
        <f aca="false">K171/D171</f>
        <v>76.0276003276003</v>
      </c>
      <c r="K171" s="86" t="n">
        <f aca="false">L171+M171+E171</f>
        <v>9282.97</v>
      </c>
      <c r="L171" s="87" t="n">
        <f aca="false">F171*1163</f>
        <v>0</v>
      </c>
      <c r="M171" s="87" t="n">
        <f aca="false">G171*9.5</f>
        <v>0</v>
      </c>
      <c r="O171" s="79"/>
    </row>
    <row r="172" customFormat="false" ht="13.8" hidden="false" customHeight="false" outlineLevel="0" collapsed="false">
      <c r="A172" s="51" t="n">
        <v>7</v>
      </c>
      <c r="B172" s="81" t="s">
        <v>151</v>
      </c>
      <c r="C172" s="82" t="n">
        <v>52</v>
      </c>
      <c r="D172" s="82" t="n">
        <v>1060.2</v>
      </c>
      <c r="E172" s="23" t="n">
        <v>1712.06</v>
      </c>
      <c r="F172" s="23" t="n">
        <v>46.79</v>
      </c>
      <c r="G172" s="83"/>
      <c r="H172" s="23" t="n">
        <v>40.16</v>
      </c>
      <c r="I172" s="84"/>
      <c r="J172" s="85" t="n">
        <f aca="false">K172/D172</f>
        <v>52.9417374080362</v>
      </c>
      <c r="K172" s="86" t="n">
        <f aca="false">L172+M172+E172</f>
        <v>56128.83</v>
      </c>
      <c r="L172" s="87" t="n">
        <f aca="false">F172*1163</f>
        <v>54416.77</v>
      </c>
      <c r="M172" s="87" t="n">
        <f aca="false">G172*9.5</f>
        <v>0</v>
      </c>
      <c r="O172" s="79"/>
    </row>
    <row r="173" customFormat="false" ht="13.8" hidden="false" customHeight="false" outlineLevel="0" collapsed="false">
      <c r="A173" s="51" t="n">
        <v>8</v>
      </c>
      <c r="B173" s="81" t="s">
        <v>152</v>
      </c>
      <c r="C173" s="82" t="n">
        <v>410</v>
      </c>
      <c r="D173" s="82" t="n">
        <v>1300.8</v>
      </c>
      <c r="E173" s="23" t="n">
        <v>2501.47</v>
      </c>
      <c r="F173" s="23" t="n">
        <v>53.73</v>
      </c>
      <c r="G173" s="83"/>
      <c r="H173" s="23" t="n">
        <v>123.15</v>
      </c>
      <c r="I173" s="84"/>
      <c r="J173" s="85" t="n">
        <f aca="false">K173/D173</f>
        <v>49.9611469864699</v>
      </c>
      <c r="K173" s="86" t="n">
        <f aca="false">L173+M173+E173</f>
        <v>64989.46</v>
      </c>
      <c r="L173" s="87" t="n">
        <f aca="false">F173*1163</f>
        <v>62487.99</v>
      </c>
      <c r="M173" s="87" t="n">
        <f aca="false">G173*9.5</f>
        <v>0</v>
      </c>
      <c r="O173" s="79"/>
    </row>
    <row r="174" customFormat="false" ht="23.85" hidden="false" customHeight="false" outlineLevel="0" collapsed="false">
      <c r="A174" s="51" t="n">
        <v>9</v>
      </c>
      <c r="B174" s="81" t="s">
        <v>153</v>
      </c>
      <c r="C174" s="82" t="n">
        <v>1151</v>
      </c>
      <c r="D174" s="82" t="n">
        <v>3136.7</v>
      </c>
      <c r="E174" s="23" t="n">
        <v>20710.79</v>
      </c>
      <c r="F174" s="23" t="n">
        <v>110.04</v>
      </c>
      <c r="G174" s="83"/>
      <c r="H174" s="23" t="n">
        <v>348.85</v>
      </c>
      <c r="I174" s="84"/>
      <c r="J174" s="85" t="n">
        <f aca="false">K174/D174</f>
        <v>47.402464373386</v>
      </c>
      <c r="K174" s="86" t="n">
        <f aca="false">L174+M174+E174</f>
        <v>148687.31</v>
      </c>
      <c r="L174" s="87" t="n">
        <f aca="false">F174*1163</f>
        <v>127976.52</v>
      </c>
      <c r="M174" s="87" t="n">
        <f aca="false">G174*9.5</f>
        <v>0</v>
      </c>
      <c r="O174" s="79"/>
    </row>
    <row r="175" customFormat="false" ht="13.8" hidden="false" customHeight="false" outlineLevel="0" collapsed="false">
      <c r="A175" s="51" t="n">
        <v>10</v>
      </c>
      <c r="B175" s="81" t="s">
        <v>154</v>
      </c>
      <c r="C175" s="82" t="n">
        <v>500</v>
      </c>
      <c r="D175" s="82" t="n">
        <v>2129.3</v>
      </c>
      <c r="E175" s="23" t="n">
        <v>10821.41</v>
      </c>
      <c r="F175" s="23" t="n">
        <v>75.61</v>
      </c>
      <c r="G175" s="83"/>
      <c r="H175" s="23" t="n">
        <v>201.27</v>
      </c>
      <c r="I175" s="84"/>
      <c r="J175" s="85" t="n">
        <f aca="false">K175/D175</f>
        <v>46.3794862161274</v>
      </c>
      <c r="K175" s="86" t="n">
        <f aca="false">L175+M175+E175</f>
        <v>98755.84</v>
      </c>
      <c r="L175" s="87" t="n">
        <f aca="false">F175*1163</f>
        <v>87934.43</v>
      </c>
      <c r="M175" s="87" t="n">
        <f aca="false">G175*9.5</f>
        <v>0</v>
      </c>
      <c r="O175" s="79"/>
    </row>
    <row r="176" customFormat="false" ht="13.8" hidden="false" customHeight="false" outlineLevel="0" collapsed="false">
      <c r="A176" s="51" t="n">
        <v>11</v>
      </c>
      <c r="B176" s="81" t="s">
        <v>155</v>
      </c>
      <c r="C176" s="82" t="n">
        <v>20</v>
      </c>
      <c r="D176" s="82" t="n">
        <v>170.4</v>
      </c>
      <c r="E176" s="23" t="n">
        <v>280.36</v>
      </c>
      <c r="F176" s="83"/>
      <c r="G176" s="23" t="n">
        <v>764.75</v>
      </c>
      <c r="H176" s="84"/>
      <c r="I176" s="84"/>
      <c r="J176" s="85" t="n">
        <f aca="false">K176/D176</f>
        <v>44.281015258216</v>
      </c>
      <c r="K176" s="86" t="n">
        <f aca="false">L176+M176+E176</f>
        <v>7545.485</v>
      </c>
      <c r="L176" s="87" t="n">
        <f aca="false">F176*1163</f>
        <v>0</v>
      </c>
      <c r="M176" s="87" t="n">
        <f aca="false">G176*9.5</f>
        <v>7265.125</v>
      </c>
      <c r="O176" s="79"/>
    </row>
    <row r="177" customFormat="false" ht="13.8" hidden="false" customHeight="false" outlineLevel="0" collapsed="false">
      <c r="A177" s="51" t="n">
        <v>12</v>
      </c>
      <c r="B177" s="81" t="s">
        <v>156</v>
      </c>
      <c r="C177" s="82" t="n">
        <v>701</v>
      </c>
      <c r="D177" s="82" t="n">
        <v>2911</v>
      </c>
      <c r="E177" s="23" t="n">
        <v>6200.73</v>
      </c>
      <c r="F177" s="23" t="n">
        <v>104.43</v>
      </c>
      <c r="G177" s="83"/>
      <c r="H177" s="23" t="n">
        <v>208.08</v>
      </c>
      <c r="I177" s="84"/>
      <c r="J177" s="85" t="n">
        <f aca="false">K177/D177</f>
        <v>43.8518790793542</v>
      </c>
      <c r="K177" s="86" t="n">
        <f aca="false">L177+M177+E177</f>
        <v>127652.82</v>
      </c>
      <c r="L177" s="87" t="n">
        <f aca="false">F177*1163</f>
        <v>121452.09</v>
      </c>
      <c r="M177" s="87" t="n">
        <f aca="false">G177*9.5</f>
        <v>0</v>
      </c>
      <c r="O177" s="79"/>
    </row>
    <row r="178" customFormat="false" ht="13.8" hidden="false" customHeight="false" outlineLevel="0" collapsed="false">
      <c r="A178" s="51" t="n">
        <v>13</v>
      </c>
      <c r="B178" s="81" t="s">
        <v>157</v>
      </c>
      <c r="C178" s="82" t="n">
        <v>200</v>
      </c>
      <c r="D178" s="82" t="n">
        <v>1766.1</v>
      </c>
      <c r="E178" s="23" t="n">
        <v>2586.56</v>
      </c>
      <c r="F178" s="23" t="n">
        <v>57.84</v>
      </c>
      <c r="G178" s="83"/>
      <c r="H178" s="23" t="n">
        <v>100.88</v>
      </c>
      <c r="I178" s="84"/>
      <c r="J178" s="85" t="n">
        <f aca="false">K178/D178</f>
        <v>39.5529584961214</v>
      </c>
      <c r="K178" s="86" t="n">
        <f aca="false">L178+M178+E178</f>
        <v>69854.48</v>
      </c>
      <c r="L178" s="87" t="n">
        <f aca="false">F178*1163</f>
        <v>67267.92</v>
      </c>
      <c r="M178" s="87" t="n">
        <f aca="false">G178*9.5</f>
        <v>0</v>
      </c>
      <c r="O178" s="79"/>
    </row>
    <row r="179" customFormat="false" ht="13.8" hidden="false" customHeight="false" outlineLevel="0" collapsed="false">
      <c r="A179" s="51" t="n">
        <v>14</v>
      </c>
      <c r="B179" s="81" t="s">
        <v>158</v>
      </c>
      <c r="C179" s="82" t="n">
        <v>20</v>
      </c>
      <c r="D179" s="82" t="n">
        <v>417.57</v>
      </c>
      <c r="E179" s="23" t="n">
        <v>1589.42</v>
      </c>
      <c r="F179" s="83"/>
      <c r="G179" s="23" t="n">
        <v>1102</v>
      </c>
      <c r="H179" s="23" t="n">
        <v>37.1</v>
      </c>
      <c r="I179" s="27"/>
      <c r="J179" s="85" t="n">
        <f aca="false">K179/D179</f>
        <v>28.877601360251</v>
      </c>
      <c r="K179" s="86" t="n">
        <f aca="false">L179+M179+E179</f>
        <v>12058.42</v>
      </c>
      <c r="L179" s="87" t="n">
        <f aca="false">F179*1163</f>
        <v>0</v>
      </c>
      <c r="M179" s="87" t="n">
        <f aca="false">G179*9.5</f>
        <v>10469</v>
      </c>
      <c r="O179" s="79"/>
    </row>
    <row r="180" customFormat="false" ht="13.8" hidden="false" customHeight="false" outlineLevel="0" collapsed="false">
      <c r="A180" s="51" t="n">
        <v>15</v>
      </c>
      <c r="B180" s="81" t="s">
        <v>159</v>
      </c>
      <c r="C180" s="82" t="n">
        <v>65</v>
      </c>
      <c r="D180" s="82" t="n">
        <v>1025.9</v>
      </c>
      <c r="E180" s="23" t="n">
        <v>2536.07</v>
      </c>
      <c r="F180" s="83"/>
      <c r="G180" s="23" t="n">
        <v>2753</v>
      </c>
      <c r="H180" s="23" t="n">
        <v>25.1</v>
      </c>
      <c r="I180" s="27"/>
      <c r="J180" s="85" t="n">
        <f aca="false">K180/D180</f>
        <v>27.9652695194463</v>
      </c>
      <c r="K180" s="86" t="n">
        <f aca="false">L180+M180+E180</f>
        <v>28689.57</v>
      </c>
      <c r="L180" s="87" t="n">
        <f aca="false">F180*1163</f>
        <v>0</v>
      </c>
      <c r="M180" s="87" t="n">
        <f aca="false">G180*9.5</f>
        <v>26153.5</v>
      </c>
      <c r="O180" s="79"/>
    </row>
    <row r="181" customFormat="false" ht="13.8" hidden="false" customHeight="false" outlineLevel="0" collapsed="false">
      <c r="A181" s="51" t="n">
        <v>16</v>
      </c>
      <c r="B181" s="81" t="s">
        <v>160</v>
      </c>
      <c r="C181" s="82" t="n">
        <v>8</v>
      </c>
      <c r="D181" s="82" t="n">
        <v>285</v>
      </c>
      <c r="E181" s="23" t="n">
        <v>203.39</v>
      </c>
      <c r="F181" s="83"/>
      <c r="G181" s="23" t="n">
        <v>597</v>
      </c>
      <c r="H181" s="23" t="n">
        <v>6</v>
      </c>
      <c r="I181" s="27"/>
      <c r="J181" s="85" t="n">
        <f aca="false">K181/D181</f>
        <v>20.613649122807</v>
      </c>
      <c r="K181" s="86" t="n">
        <f aca="false">L181+M181+E181</f>
        <v>5874.89</v>
      </c>
      <c r="L181" s="87" t="n">
        <f aca="false">F181*1163</f>
        <v>0</v>
      </c>
      <c r="M181" s="87" t="n">
        <f aca="false">G181*9.5</f>
        <v>5671.5</v>
      </c>
      <c r="O181" s="79"/>
    </row>
    <row r="182" customFormat="false" ht="13.8" hidden="false" customHeight="false" outlineLevel="0" collapsed="false">
      <c r="A182" s="51" t="n">
        <v>17</v>
      </c>
      <c r="B182" s="81" t="s">
        <v>161</v>
      </c>
      <c r="C182" s="82" t="n">
        <v>10</v>
      </c>
      <c r="D182" s="82" t="n">
        <v>372.8</v>
      </c>
      <c r="E182" s="23" t="n">
        <v>2083.72</v>
      </c>
      <c r="F182" s="83"/>
      <c r="G182" s="23" t="n">
        <v>373</v>
      </c>
      <c r="H182" s="27"/>
      <c r="I182" s="27"/>
      <c r="J182" s="85" t="n">
        <f aca="false">K182/D182</f>
        <v>15.094474248927</v>
      </c>
      <c r="K182" s="86" t="n">
        <f aca="false">L182+M182+E182</f>
        <v>5627.22</v>
      </c>
      <c r="L182" s="87" t="n">
        <f aca="false">F182*1163</f>
        <v>0</v>
      </c>
      <c r="M182" s="87" t="n">
        <f aca="false">G182*9.5</f>
        <v>3543.5</v>
      </c>
      <c r="O182" s="79"/>
    </row>
    <row r="183" customFormat="false" ht="13.8" hidden="false" customHeight="false" outlineLevel="0" collapsed="false">
      <c r="A183" s="51" t="n">
        <v>18</v>
      </c>
      <c r="B183" s="81" t="s">
        <v>162</v>
      </c>
      <c r="C183" s="82" t="n">
        <v>64</v>
      </c>
      <c r="D183" s="82" t="n">
        <v>236.7</v>
      </c>
      <c r="E183" s="23" t="n">
        <v>2612.58</v>
      </c>
      <c r="F183" s="83"/>
      <c r="G183" s="83"/>
      <c r="H183" s="23" t="n">
        <v>8</v>
      </c>
      <c r="I183" s="23" t="n">
        <v>3</v>
      </c>
      <c r="J183" s="85" t="n">
        <f aca="false">K183/D183</f>
        <v>11.037515842839</v>
      </c>
      <c r="K183" s="86" t="n">
        <f aca="false">L183+M183+E183</f>
        <v>2612.58</v>
      </c>
      <c r="L183" s="87" t="n">
        <f aca="false">F183*1163</f>
        <v>0</v>
      </c>
      <c r="M183" s="87" t="n">
        <f aca="false">G183*9.5</f>
        <v>0</v>
      </c>
      <c r="O183" s="79"/>
    </row>
    <row r="184" customFormat="false" ht="23.85" hidden="false" customHeight="false" outlineLevel="0" collapsed="false">
      <c r="A184" s="51" t="n">
        <v>19</v>
      </c>
      <c r="B184" s="81" t="s">
        <v>163</v>
      </c>
      <c r="C184" s="82" t="n">
        <v>90</v>
      </c>
      <c r="D184" s="82" t="n">
        <v>143.2</v>
      </c>
      <c r="E184" s="23" t="n">
        <v>1392.4</v>
      </c>
      <c r="F184" s="83"/>
      <c r="G184" s="83"/>
      <c r="H184" s="23" t="n">
        <v>20</v>
      </c>
      <c r="I184" s="23" t="n">
        <v>3</v>
      </c>
      <c r="J184" s="85" t="n">
        <f aca="false">K184/D184</f>
        <v>9.72346368715084</v>
      </c>
      <c r="K184" s="86" t="n">
        <f aca="false">L184+M184+E184</f>
        <v>1392.4</v>
      </c>
      <c r="L184" s="87" t="n">
        <f aca="false">F184*1163</f>
        <v>0</v>
      </c>
      <c r="M184" s="87" t="n">
        <f aca="false">G184*9.5</f>
        <v>0</v>
      </c>
      <c r="O184" s="79"/>
    </row>
    <row r="185" customFormat="false" ht="23.85" hidden="false" customHeight="false" outlineLevel="0" collapsed="false">
      <c r="A185" s="51" t="n">
        <v>20</v>
      </c>
      <c r="B185" s="81" t="s">
        <v>164</v>
      </c>
      <c r="C185" s="82" t="n">
        <v>127</v>
      </c>
      <c r="D185" s="82" t="n">
        <v>422</v>
      </c>
      <c r="E185" s="23" t="n">
        <v>3581.63</v>
      </c>
      <c r="F185" s="83"/>
      <c r="G185" s="83"/>
      <c r="H185" s="23" t="n">
        <v>57.92</v>
      </c>
      <c r="I185" s="27"/>
      <c r="J185" s="85" t="n">
        <f aca="false">K185/D185</f>
        <v>8.48727488151659</v>
      </c>
      <c r="K185" s="86" t="n">
        <f aca="false">L185+M185+E185</f>
        <v>3581.63</v>
      </c>
      <c r="L185" s="87" t="n">
        <f aca="false">F185*1163</f>
        <v>0</v>
      </c>
      <c r="M185" s="87" t="n">
        <f aca="false">G185*9.5</f>
        <v>0</v>
      </c>
      <c r="O185" s="79"/>
    </row>
    <row r="186" customFormat="false" ht="13.8" hidden="false" customHeight="false" outlineLevel="0" collapsed="false">
      <c r="A186" s="51" t="n">
        <v>21</v>
      </c>
      <c r="B186" s="81" t="s">
        <v>165</v>
      </c>
      <c r="C186" s="82" t="n">
        <v>64</v>
      </c>
      <c r="D186" s="82" t="n">
        <v>376.7</v>
      </c>
      <c r="E186" s="23" t="n">
        <v>3090.74</v>
      </c>
      <c r="F186" s="83"/>
      <c r="G186" s="83"/>
      <c r="H186" s="23" t="n">
        <v>13.14</v>
      </c>
      <c r="I186" s="27"/>
      <c r="J186" s="85" t="n">
        <f aca="false">K186/D186</f>
        <v>8.20477833820016</v>
      </c>
      <c r="K186" s="86" t="n">
        <f aca="false">L186+M186+E186</f>
        <v>3090.74</v>
      </c>
      <c r="L186" s="87" t="n">
        <f aca="false">F186*1163</f>
        <v>0</v>
      </c>
      <c r="M186" s="87" t="n">
        <f aca="false">G186*9.5</f>
        <v>0</v>
      </c>
      <c r="O186" s="79"/>
    </row>
    <row r="187" customFormat="false" ht="13.8" hidden="false" customHeight="false" outlineLevel="0" collapsed="false">
      <c r="A187" s="51" t="n">
        <v>22</v>
      </c>
      <c r="B187" s="81" t="s">
        <v>166</v>
      </c>
      <c r="C187" s="82" t="n">
        <v>62</v>
      </c>
      <c r="D187" s="82" t="n">
        <v>154.2</v>
      </c>
      <c r="E187" s="23" t="n">
        <v>945.32</v>
      </c>
      <c r="F187" s="83"/>
      <c r="G187" s="83"/>
      <c r="H187" s="23" t="n">
        <v>8</v>
      </c>
      <c r="I187" s="27"/>
      <c r="J187" s="85" t="n">
        <f aca="false">K187/D187</f>
        <v>6.13047989623865</v>
      </c>
      <c r="K187" s="86" t="n">
        <f aca="false">L187+M187+E187</f>
        <v>945.32</v>
      </c>
      <c r="L187" s="87" t="n">
        <f aca="false">F187*1163</f>
        <v>0</v>
      </c>
      <c r="M187" s="87" t="n">
        <f aca="false">G187*9.5</f>
        <v>0</v>
      </c>
      <c r="O187" s="79"/>
    </row>
    <row r="188" customFormat="false" ht="13.8" hidden="false" customHeight="false" outlineLevel="0" collapsed="false">
      <c r="A188" s="51" t="n">
        <v>23</v>
      </c>
      <c r="B188" s="81" t="s">
        <v>167</v>
      </c>
      <c r="C188" s="82" t="n">
        <v>20</v>
      </c>
      <c r="D188" s="82" t="n">
        <v>900</v>
      </c>
      <c r="E188" s="23" t="n">
        <v>5471.98</v>
      </c>
      <c r="F188" s="83"/>
      <c r="G188" s="83"/>
      <c r="H188" s="23" t="n">
        <v>27.1</v>
      </c>
      <c r="I188" s="84"/>
      <c r="J188" s="85" t="n">
        <f aca="false">K188/D188</f>
        <v>6.07997777777778</v>
      </c>
      <c r="K188" s="86" t="n">
        <f aca="false">L188+M188+E188</f>
        <v>5471.98</v>
      </c>
      <c r="L188" s="87" t="n">
        <f aca="false">F188*1163</f>
        <v>0</v>
      </c>
      <c r="M188" s="87" t="n">
        <f aca="false">G188*9.5</f>
        <v>0</v>
      </c>
      <c r="O188" s="79"/>
    </row>
    <row r="189" customFormat="false" ht="13.8" hidden="false" customHeight="false" outlineLevel="0" collapsed="false">
      <c r="A189" s="51" t="n">
        <v>24</v>
      </c>
      <c r="B189" s="81" t="s">
        <v>168</v>
      </c>
      <c r="C189" s="82" t="n">
        <v>47</v>
      </c>
      <c r="D189" s="82" t="n">
        <v>194.4</v>
      </c>
      <c r="E189" s="23" t="n">
        <v>1084.38</v>
      </c>
      <c r="F189" s="83"/>
      <c r="G189" s="83"/>
      <c r="H189" s="23" t="n">
        <v>17.14</v>
      </c>
      <c r="I189" s="27"/>
      <c r="J189" s="85" t="n">
        <f aca="false">K189/D189</f>
        <v>5.57808641975309</v>
      </c>
      <c r="K189" s="86" t="n">
        <f aca="false">L189+M189+E189</f>
        <v>1084.38</v>
      </c>
      <c r="L189" s="87" t="n">
        <f aca="false">F189*1163</f>
        <v>0</v>
      </c>
      <c r="M189" s="87" t="n">
        <f aca="false">G189*9.5</f>
        <v>0</v>
      </c>
      <c r="O189" s="79"/>
    </row>
    <row r="190" customFormat="false" ht="13.8" hidden="false" customHeight="false" outlineLevel="0" collapsed="false">
      <c r="A190" s="51" t="n">
        <v>25</v>
      </c>
      <c r="B190" s="81" t="s">
        <v>169</v>
      </c>
      <c r="C190" s="82" t="n">
        <v>50</v>
      </c>
      <c r="D190" s="82" t="n">
        <v>45</v>
      </c>
      <c r="E190" s="23" t="n">
        <v>243.31</v>
      </c>
      <c r="F190" s="83"/>
      <c r="G190" s="83"/>
      <c r="H190" s="27"/>
      <c r="I190" s="27"/>
      <c r="J190" s="85" t="n">
        <f aca="false">K190/D190</f>
        <v>5.40688888888889</v>
      </c>
      <c r="K190" s="86" t="n">
        <f aca="false">L190+M190+E190</f>
        <v>243.31</v>
      </c>
      <c r="L190" s="87" t="n">
        <f aca="false">F190*1163</f>
        <v>0</v>
      </c>
      <c r="M190" s="87" t="n">
        <f aca="false">G190*9.5</f>
        <v>0</v>
      </c>
      <c r="O190" s="79"/>
    </row>
    <row r="191" customFormat="false" ht="13.8" hidden="false" customHeight="false" outlineLevel="0" collapsed="false">
      <c r="A191" s="51" t="n">
        <v>26</v>
      </c>
      <c r="B191" s="81" t="s">
        <v>170</v>
      </c>
      <c r="C191" s="82" t="n">
        <v>63</v>
      </c>
      <c r="D191" s="82" t="n">
        <v>198.3</v>
      </c>
      <c r="E191" s="23" t="n">
        <v>1001.4</v>
      </c>
      <c r="F191" s="83"/>
      <c r="G191" s="83"/>
      <c r="H191" s="23" t="n">
        <v>13.14</v>
      </c>
      <c r="I191" s="27"/>
      <c r="J191" s="85" t="n">
        <f aca="false">K191/D191</f>
        <v>5.0499243570348</v>
      </c>
      <c r="K191" s="86" t="n">
        <f aca="false">L191+M191+E191</f>
        <v>1001.4</v>
      </c>
      <c r="L191" s="87" t="n">
        <f aca="false">F191*1163</f>
        <v>0</v>
      </c>
      <c r="M191" s="87" t="n">
        <f aca="false">G191*9.5</f>
        <v>0</v>
      </c>
      <c r="O191" s="79"/>
    </row>
    <row r="192" customFormat="false" ht="23.85" hidden="false" customHeight="false" outlineLevel="0" collapsed="false">
      <c r="A192" s="51" t="n">
        <v>27</v>
      </c>
      <c r="B192" s="81" t="s">
        <v>171</v>
      </c>
      <c r="C192" s="82" t="n">
        <v>114</v>
      </c>
      <c r="D192" s="82" t="n">
        <v>471.9</v>
      </c>
      <c r="E192" s="23" t="n">
        <v>2121.97</v>
      </c>
      <c r="F192" s="83"/>
      <c r="G192" s="83"/>
      <c r="H192" s="23" t="n">
        <v>52.62</v>
      </c>
      <c r="I192" s="23" t="n">
        <v>7</v>
      </c>
      <c r="J192" s="85" t="n">
        <f aca="false">K192/D192</f>
        <v>4.49665183301547</v>
      </c>
      <c r="K192" s="86" t="n">
        <f aca="false">L192+M192+E192</f>
        <v>2121.97</v>
      </c>
      <c r="L192" s="87" t="n">
        <f aca="false">F192*1163</f>
        <v>0</v>
      </c>
      <c r="M192" s="87" t="n">
        <f aca="false">G192*9.5</f>
        <v>0</v>
      </c>
      <c r="O192" s="79"/>
    </row>
    <row r="193" customFormat="false" ht="13.8" hidden="false" customHeight="false" outlineLevel="0" collapsed="false">
      <c r="A193" s="51" t="n">
        <v>28</v>
      </c>
      <c r="B193" s="81" t="s">
        <v>172</v>
      </c>
      <c r="C193" s="82" t="n">
        <v>32</v>
      </c>
      <c r="D193" s="82" t="n">
        <v>84.5</v>
      </c>
      <c r="E193" s="23" t="n">
        <v>360.19</v>
      </c>
      <c r="F193" s="84"/>
      <c r="G193" s="83"/>
      <c r="H193" s="23" t="n">
        <v>22</v>
      </c>
      <c r="I193" s="23" t="n">
        <v>3</v>
      </c>
      <c r="J193" s="85" t="n">
        <f aca="false">K193/D193</f>
        <v>4.26260355029586</v>
      </c>
      <c r="K193" s="86" t="n">
        <f aca="false">L193+M193+E193</f>
        <v>360.19</v>
      </c>
      <c r="L193" s="87" t="n">
        <f aca="false">F193*1163</f>
        <v>0</v>
      </c>
      <c r="M193" s="87" t="n">
        <f aca="false">G193*9.5</f>
        <v>0</v>
      </c>
      <c r="O193" s="79"/>
    </row>
    <row r="194" customFormat="false" ht="13.8" hidden="false" customHeight="false" outlineLevel="0" collapsed="false">
      <c r="A194" s="51" t="n">
        <v>29</v>
      </c>
      <c r="B194" s="81" t="s">
        <v>173</v>
      </c>
      <c r="C194" s="82" t="n">
        <v>9</v>
      </c>
      <c r="D194" s="82" t="n">
        <v>130</v>
      </c>
      <c r="E194" s="23" t="n">
        <v>537.58</v>
      </c>
      <c r="F194" s="84"/>
      <c r="G194" s="83"/>
      <c r="H194" s="27"/>
      <c r="I194" s="27"/>
      <c r="J194" s="85" t="n">
        <f aca="false">K194/D194</f>
        <v>4.13523076923077</v>
      </c>
      <c r="K194" s="86" t="n">
        <f aca="false">L194+M194+E194</f>
        <v>537.58</v>
      </c>
      <c r="L194" s="87" t="n">
        <f aca="false">F194*1163</f>
        <v>0</v>
      </c>
      <c r="M194" s="87" t="n">
        <f aca="false">G194*9.5</f>
        <v>0</v>
      </c>
      <c r="O194" s="79"/>
    </row>
    <row r="195" customFormat="false" ht="13.8" hidden="false" customHeight="false" outlineLevel="0" collapsed="false">
      <c r="A195" s="51" t="n">
        <v>30</v>
      </c>
      <c r="B195" s="81" t="s">
        <v>174</v>
      </c>
      <c r="C195" s="82" t="n">
        <v>20</v>
      </c>
      <c r="D195" s="82" t="n">
        <v>372.8</v>
      </c>
      <c r="E195" s="23" t="n">
        <v>914.48</v>
      </c>
      <c r="F195" s="84"/>
      <c r="G195" s="83"/>
      <c r="H195" s="27"/>
      <c r="I195" s="27"/>
      <c r="J195" s="85" t="n">
        <f aca="false">K195/D195</f>
        <v>2.45300429184549</v>
      </c>
      <c r="K195" s="86" t="n">
        <f aca="false">L195+M195+E195</f>
        <v>914.48</v>
      </c>
      <c r="L195" s="87" t="n">
        <f aca="false">F195*1163</f>
        <v>0</v>
      </c>
      <c r="M195" s="87" t="n">
        <f aca="false">G195*9.5</f>
        <v>0</v>
      </c>
      <c r="O195" s="79"/>
    </row>
    <row r="196" customFormat="false" ht="13.8" hidden="false" customHeight="false" outlineLevel="0" collapsed="false">
      <c r="A196" s="51" t="n">
        <v>31</v>
      </c>
      <c r="B196" s="81" t="s">
        <v>175</v>
      </c>
      <c r="C196" s="82" t="n">
        <v>57</v>
      </c>
      <c r="D196" s="82" t="n">
        <v>240.1</v>
      </c>
      <c r="E196" s="23" t="n">
        <v>435</v>
      </c>
      <c r="F196" s="84"/>
      <c r="G196" s="83"/>
      <c r="H196" s="23" t="n">
        <v>9.92</v>
      </c>
      <c r="I196" s="84"/>
      <c r="J196" s="85" t="n">
        <f aca="false">K196/D196</f>
        <v>1.81174510620575</v>
      </c>
      <c r="K196" s="86" t="n">
        <f aca="false">L196+M196+E196</f>
        <v>435</v>
      </c>
      <c r="L196" s="87" t="n">
        <f aca="false">F196*1163</f>
        <v>0</v>
      </c>
      <c r="M196" s="87" t="n">
        <f aca="false">G196*9.5</f>
        <v>0</v>
      </c>
      <c r="O196" s="79"/>
    </row>
    <row r="197" customFormat="false" ht="13.8" hidden="false" customHeight="false" outlineLevel="0" collapsed="false">
      <c r="A197" s="51" t="n">
        <v>32</v>
      </c>
      <c r="B197" s="81" t="s">
        <v>176</v>
      </c>
      <c r="C197" s="82" t="n">
        <v>45</v>
      </c>
      <c r="D197" s="82" t="n">
        <v>140</v>
      </c>
      <c r="E197" s="23" t="n">
        <v>229.28</v>
      </c>
      <c r="F197" s="84"/>
      <c r="G197" s="83"/>
      <c r="H197" s="27"/>
      <c r="I197" s="27"/>
      <c r="J197" s="85" t="n">
        <f aca="false">K197/D197</f>
        <v>1.63771428571429</v>
      </c>
      <c r="K197" s="86" t="n">
        <f aca="false">L197+M197+E197</f>
        <v>229.28</v>
      </c>
      <c r="L197" s="87" t="n">
        <f aca="false">F197*1163</f>
        <v>0</v>
      </c>
      <c r="M197" s="87" t="n">
        <f aca="false">G197*9.5</f>
        <v>0</v>
      </c>
      <c r="O197" s="79"/>
    </row>
    <row r="198" customFormat="false" ht="13.8" hidden="false" customHeight="false" outlineLevel="0" collapsed="false">
      <c r="A198" s="51" t="n">
        <v>33</v>
      </c>
      <c r="B198" s="81" t="s">
        <v>177</v>
      </c>
      <c r="C198" s="82" t="n">
        <v>55</v>
      </c>
      <c r="D198" s="82" t="n">
        <v>56</v>
      </c>
      <c r="E198" s="23" t="n">
        <v>77.42</v>
      </c>
      <c r="F198" s="84"/>
      <c r="G198" s="84"/>
      <c r="H198" s="27"/>
      <c r="I198" s="27"/>
      <c r="J198" s="85" t="n">
        <f aca="false">K198/D198</f>
        <v>1.3825</v>
      </c>
      <c r="K198" s="86" t="n">
        <f aca="false">L198+M198+E198</f>
        <v>77.42</v>
      </c>
      <c r="L198" s="87" t="n">
        <f aca="false">F198*1163</f>
        <v>0</v>
      </c>
      <c r="M198" s="87" t="n">
        <f aca="false">G198*9.5</f>
        <v>0</v>
      </c>
      <c r="O198" s="79"/>
    </row>
    <row r="199" customFormat="false" ht="13.8" hidden="false" customHeight="false" outlineLevel="0" collapsed="false">
      <c r="A199" s="51" t="n">
        <v>34</v>
      </c>
      <c r="B199" s="81" t="s">
        <v>178</v>
      </c>
      <c r="C199" s="82" t="n">
        <v>13</v>
      </c>
      <c r="D199" s="82" t="n">
        <v>2169.3</v>
      </c>
      <c r="E199" s="23" t="n">
        <v>2198.84</v>
      </c>
      <c r="F199" s="84"/>
      <c r="G199" s="84"/>
      <c r="H199" s="23" t="n">
        <v>27.1</v>
      </c>
      <c r="I199" s="27"/>
      <c r="J199" s="85" t="n">
        <f aca="false">K199/D199</f>
        <v>1.0136172959019</v>
      </c>
      <c r="K199" s="86" t="n">
        <f aca="false">L199+M199+E199</f>
        <v>2198.84</v>
      </c>
      <c r="L199" s="87" t="n">
        <f aca="false">F199*1163</f>
        <v>0</v>
      </c>
      <c r="M199" s="87" t="n">
        <f aca="false">G199*9.5</f>
        <v>0</v>
      </c>
      <c r="O199" s="79"/>
    </row>
    <row r="200" customFormat="false" ht="13.8" hidden="false" customHeight="false" outlineLevel="0" collapsed="false">
      <c r="A200" s="51" t="n">
        <v>35</v>
      </c>
      <c r="B200" s="81" t="s">
        <v>179</v>
      </c>
      <c r="C200" s="82" t="n">
        <v>15</v>
      </c>
      <c r="D200" s="82" t="n">
        <v>277</v>
      </c>
      <c r="E200" s="23" t="n">
        <v>249.96</v>
      </c>
      <c r="F200" s="84"/>
      <c r="G200" s="84"/>
      <c r="H200" s="27"/>
      <c r="I200" s="27"/>
      <c r="J200" s="85" t="n">
        <f aca="false">K200/D200</f>
        <v>0.902382671480144</v>
      </c>
      <c r="K200" s="86" t="n">
        <f aca="false">L200+M200+E200</f>
        <v>249.96</v>
      </c>
      <c r="L200" s="87" t="n">
        <f aca="false">F200*1163</f>
        <v>0</v>
      </c>
      <c r="M200" s="87" t="n">
        <f aca="false">G200*9.5</f>
        <v>0</v>
      </c>
      <c r="O200" s="79"/>
    </row>
    <row r="201" customFormat="false" ht="13.8" hidden="false" customHeight="false" outlineLevel="0" collapsed="false">
      <c r="A201" s="51" t="n">
        <v>36</v>
      </c>
      <c r="B201" s="81" t="s">
        <v>180</v>
      </c>
      <c r="C201" s="82" t="n">
        <v>7</v>
      </c>
      <c r="D201" s="82" t="n">
        <v>300</v>
      </c>
      <c r="E201" s="23" t="n">
        <v>212.58</v>
      </c>
      <c r="F201" s="84"/>
      <c r="G201" s="84"/>
      <c r="H201" s="23" t="n">
        <v>1</v>
      </c>
      <c r="I201" s="27"/>
      <c r="J201" s="85" t="n">
        <f aca="false">K201/D201</f>
        <v>0.7086</v>
      </c>
      <c r="K201" s="86" t="n">
        <f aca="false">L201+M201+E201</f>
        <v>212.58</v>
      </c>
      <c r="L201" s="87" t="n">
        <f aca="false">F201*1163</f>
        <v>0</v>
      </c>
      <c r="M201" s="87" t="n">
        <f aca="false">G201*9.5</f>
        <v>0</v>
      </c>
      <c r="O201" s="79"/>
    </row>
    <row r="202" customFormat="false" ht="13.8" hidden="false" customHeight="false" outlineLevel="0" collapsed="false">
      <c r="A202" s="65"/>
      <c r="B202" s="66" t="s">
        <v>181</v>
      </c>
      <c r="C202" s="67" t="n">
        <f aca="false">SUM(C166:C201)</f>
        <v>4326</v>
      </c>
      <c r="D202" s="67" t="n">
        <f aca="false">SUM(D166:D201)</f>
        <v>22978.07</v>
      </c>
      <c r="E202" s="67" t="n">
        <f aca="false">SUM(E166:E201)</f>
        <v>104988.69</v>
      </c>
      <c r="F202" s="67" t="n">
        <f aca="false">SUM(F166:F201)</f>
        <v>537.6</v>
      </c>
      <c r="G202" s="67" t="n">
        <f aca="false">SUM(G166:G201)</f>
        <v>5865</v>
      </c>
      <c r="H202" s="67" t="n">
        <f aca="false">SUM(H166:H201)</f>
        <v>1454.95</v>
      </c>
      <c r="I202" s="67" t="n">
        <f aca="false">SUM(I166:I201)</f>
        <v>37</v>
      </c>
      <c r="J202" s="70"/>
      <c r="K202" s="70"/>
      <c r="L202" s="70"/>
      <c r="M202" s="70"/>
      <c r="O202" s="79"/>
    </row>
    <row r="203" customFormat="false" ht="13.8" hidden="false" customHeight="false" outlineLevel="0" collapsed="false">
      <c r="A203" s="65"/>
      <c r="B203" s="66" t="s">
        <v>182</v>
      </c>
      <c r="C203" s="67"/>
      <c r="D203" s="67"/>
      <c r="E203" s="67"/>
      <c r="F203" s="67"/>
      <c r="G203" s="67"/>
      <c r="H203" s="67"/>
      <c r="I203" s="67"/>
      <c r="J203" s="88" t="n">
        <f aca="false">SUM(J166:J201)/36</f>
        <v>34.1401928064729</v>
      </c>
      <c r="K203" s="70"/>
      <c r="L203" s="70"/>
      <c r="M203" s="70"/>
      <c r="O203" s="79"/>
    </row>
    <row r="204" customFormat="false" ht="18.65" hidden="false" customHeight="true" outlineLevel="0" collapsed="false">
      <c r="O204" s="79"/>
    </row>
    <row r="205" customFormat="false" ht="17.15" hidden="false" customHeight="true" outlineLevel="0" collapsed="false">
      <c r="O205" s="79"/>
    </row>
    <row r="206" customFormat="false" ht="24.75" hidden="false" customHeight="true" outlineLevel="0" collapsed="false">
      <c r="A206" s="4" t="s">
        <v>1</v>
      </c>
      <c r="B206" s="5" t="s">
        <v>2</v>
      </c>
      <c r="C206" s="5" t="s">
        <v>3</v>
      </c>
      <c r="D206" s="5" t="s">
        <v>4</v>
      </c>
      <c r="E206" s="5" t="s">
        <v>5</v>
      </c>
      <c r="F206" s="5"/>
      <c r="G206" s="5"/>
      <c r="H206" s="5"/>
      <c r="I206" s="5"/>
      <c r="J206" s="5" t="s">
        <v>6</v>
      </c>
      <c r="K206" s="5" t="s">
        <v>7</v>
      </c>
      <c r="L206" s="5"/>
      <c r="M206" s="5"/>
      <c r="O206" s="79"/>
    </row>
    <row r="207" customFormat="false" ht="35.05" hidden="false" customHeight="false" outlineLevel="0" collapsed="false">
      <c r="A207" s="4"/>
      <c r="B207" s="5"/>
      <c r="C207" s="5"/>
      <c r="D207" s="5"/>
      <c r="E207" s="5" t="s">
        <v>8</v>
      </c>
      <c r="F207" s="5" t="s">
        <v>9</v>
      </c>
      <c r="G207" s="5" t="s">
        <v>10</v>
      </c>
      <c r="H207" s="5" t="s">
        <v>11</v>
      </c>
      <c r="I207" s="5" t="s">
        <v>12</v>
      </c>
      <c r="J207" s="5"/>
      <c r="K207" s="5" t="s">
        <v>13</v>
      </c>
      <c r="L207" s="5" t="s">
        <v>14</v>
      </c>
      <c r="M207" s="5" t="s">
        <v>15</v>
      </c>
      <c r="O207" s="79"/>
    </row>
    <row r="208" customFormat="false" ht="13.8" hidden="false" customHeight="false" outlineLevel="0" collapsed="false">
      <c r="A208" s="50" t="s">
        <v>183</v>
      </c>
      <c r="B208" s="50"/>
      <c r="C208" s="50"/>
      <c r="D208" s="50"/>
      <c r="E208" s="50"/>
      <c r="F208" s="50"/>
      <c r="G208" s="50"/>
      <c r="H208" s="50"/>
      <c r="I208" s="50"/>
      <c r="J208" s="50"/>
      <c r="K208" s="50"/>
      <c r="L208" s="50"/>
      <c r="M208" s="50"/>
      <c r="O208" s="79"/>
    </row>
    <row r="209" customFormat="false" ht="13.8" hidden="false" customHeight="false" outlineLevel="0" collapsed="false">
      <c r="A209" s="89" t="n">
        <v>1</v>
      </c>
      <c r="B209" s="90" t="s">
        <v>184</v>
      </c>
      <c r="C209" s="91" t="n">
        <v>1000</v>
      </c>
      <c r="D209" s="91" t="n">
        <v>2559.06</v>
      </c>
      <c r="E209" s="23" t="n">
        <v>108160.14</v>
      </c>
      <c r="F209" s="23" t="n">
        <v>240.57</v>
      </c>
      <c r="G209" s="92"/>
      <c r="H209" s="23" t="n">
        <v>3779.63</v>
      </c>
      <c r="I209" s="92"/>
      <c r="J209" s="93" t="n">
        <f aca="false">K209/D209</f>
        <v>151.595918032403</v>
      </c>
      <c r="K209" s="94" t="n">
        <f aca="false">L209+M209+E209</f>
        <v>387943.05</v>
      </c>
      <c r="L209" s="94" t="n">
        <f aca="false">F209*1163</f>
        <v>279782.91</v>
      </c>
      <c r="M209" s="94" t="n">
        <f aca="false">G209*9.5</f>
        <v>0</v>
      </c>
      <c r="O209" s="79"/>
    </row>
    <row r="210" customFormat="false" ht="13.8" hidden="false" customHeight="false" outlineLevel="0" collapsed="false">
      <c r="A210" s="51" t="n">
        <v>2</v>
      </c>
      <c r="B210" s="90" t="s">
        <v>185</v>
      </c>
      <c r="C210" s="91" t="n">
        <v>80</v>
      </c>
      <c r="D210" s="91" t="n">
        <v>232.1</v>
      </c>
      <c r="E210" s="23" t="n">
        <v>356.87</v>
      </c>
      <c r="F210" s="23" t="n">
        <v>18.97</v>
      </c>
      <c r="G210" s="92"/>
      <c r="H210" s="23" t="n">
        <v>37.98</v>
      </c>
      <c r="I210" s="92"/>
      <c r="J210" s="93" t="n">
        <f aca="false">K210/D210</f>
        <v>96.5919000430849</v>
      </c>
      <c r="K210" s="94" t="n">
        <f aca="false">L210+M210+E210</f>
        <v>22418.98</v>
      </c>
      <c r="L210" s="94" t="n">
        <f aca="false">F210*1163</f>
        <v>22062.11</v>
      </c>
      <c r="M210" s="94" t="n">
        <f aca="false">G210*9.5</f>
        <v>0</v>
      </c>
      <c r="O210" s="79"/>
    </row>
    <row r="211" customFormat="false" ht="13.8" hidden="false" customHeight="false" outlineLevel="0" collapsed="false">
      <c r="A211" s="51" t="n">
        <v>3</v>
      </c>
      <c r="B211" s="90" t="s">
        <v>186</v>
      </c>
      <c r="C211" s="91" t="n">
        <v>280</v>
      </c>
      <c r="D211" s="91" t="n">
        <v>1546.1</v>
      </c>
      <c r="E211" s="23" t="n">
        <v>109306.92</v>
      </c>
      <c r="F211" s="95"/>
      <c r="G211" s="92"/>
      <c r="H211" s="23" t="n">
        <v>306.47</v>
      </c>
      <c r="I211" s="92"/>
      <c r="J211" s="93" t="n">
        <f aca="false">K211/D211</f>
        <v>70.6984800465688</v>
      </c>
      <c r="K211" s="94" t="n">
        <f aca="false">L211+M211+E211</f>
        <v>109306.92</v>
      </c>
      <c r="L211" s="94" t="n">
        <f aca="false">F211*1163</f>
        <v>0</v>
      </c>
      <c r="M211" s="94" t="n">
        <f aca="false">G211*9.5</f>
        <v>0</v>
      </c>
      <c r="O211" s="79"/>
    </row>
    <row r="212" customFormat="false" ht="13.8" hidden="false" customHeight="false" outlineLevel="0" collapsed="false">
      <c r="A212" s="51" t="n">
        <v>4</v>
      </c>
      <c r="B212" s="90" t="s">
        <v>187</v>
      </c>
      <c r="C212" s="91" t="n">
        <v>193</v>
      </c>
      <c r="D212" s="91" t="n">
        <v>1427.58</v>
      </c>
      <c r="E212" s="23" t="n">
        <v>19440.72</v>
      </c>
      <c r="F212" s="23" t="n">
        <v>60.55</v>
      </c>
      <c r="G212" s="92"/>
      <c r="H212" s="23" t="n">
        <v>186.73</v>
      </c>
      <c r="I212" s="23" t="n">
        <v>64.55</v>
      </c>
      <c r="J212" s="93" t="n">
        <f aca="false">K212/D212</f>
        <v>62.9459434847784</v>
      </c>
      <c r="K212" s="94" t="n">
        <f aca="false">L212+M212+E212</f>
        <v>89860.37</v>
      </c>
      <c r="L212" s="94" t="n">
        <f aca="false">F212*1163</f>
        <v>70419.65</v>
      </c>
      <c r="M212" s="94" t="n">
        <f aca="false">G212*9.5</f>
        <v>0</v>
      </c>
      <c r="O212" s="79"/>
    </row>
    <row r="213" customFormat="false" ht="13.8" hidden="false" customHeight="false" outlineLevel="0" collapsed="false">
      <c r="A213" s="51" t="n">
        <v>5</v>
      </c>
      <c r="B213" s="90" t="s">
        <v>188</v>
      </c>
      <c r="C213" s="91" t="n">
        <v>60</v>
      </c>
      <c r="D213" s="91" t="n">
        <v>217</v>
      </c>
      <c r="E213" s="23" t="n">
        <v>2886.69</v>
      </c>
      <c r="F213" s="23" t="n">
        <v>8.8</v>
      </c>
      <c r="G213" s="92"/>
      <c r="H213" s="23" t="n">
        <v>18.5</v>
      </c>
      <c r="I213" s="23" t="n">
        <v>3</v>
      </c>
      <c r="J213" s="93" t="n">
        <f aca="false">K213/D213</f>
        <v>60.4658525345622</v>
      </c>
      <c r="K213" s="94" t="n">
        <f aca="false">L213+M213+E213</f>
        <v>13121.09</v>
      </c>
      <c r="L213" s="94" t="n">
        <f aca="false">F213*1163</f>
        <v>10234.4</v>
      </c>
      <c r="M213" s="94" t="n">
        <f aca="false">G213*9.5</f>
        <v>0</v>
      </c>
      <c r="O213" s="79"/>
    </row>
    <row r="214" customFormat="false" ht="13.8" hidden="false" customHeight="false" outlineLevel="0" collapsed="false">
      <c r="A214" s="51" t="n">
        <v>6</v>
      </c>
      <c r="B214" s="90" t="s">
        <v>189</v>
      </c>
      <c r="C214" s="91" t="n">
        <v>61</v>
      </c>
      <c r="D214" s="91" t="n">
        <v>861</v>
      </c>
      <c r="E214" s="23" t="n">
        <v>27090.5</v>
      </c>
      <c r="F214" s="23"/>
      <c r="G214" s="23" t="n">
        <v>2617</v>
      </c>
      <c r="H214" s="23" t="n">
        <v>56</v>
      </c>
      <c r="I214" s="64"/>
      <c r="J214" s="93" t="n">
        <f aca="false">K214/D214</f>
        <v>60.3391405342625</v>
      </c>
      <c r="K214" s="94" t="n">
        <f aca="false">L214+M214+E214</f>
        <v>51952</v>
      </c>
      <c r="L214" s="94" t="n">
        <f aca="false">F214*1163</f>
        <v>0</v>
      </c>
      <c r="M214" s="94" t="n">
        <f aca="false">G214*9.5</f>
        <v>24861.5</v>
      </c>
      <c r="O214" s="79"/>
    </row>
    <row r="215" customFormat="false" ht="13.8" hidden="false" customHeight="false" outlineLevel="0" collapsed="false">
      <c r="A215" s="51" t="n">
        <v>7</v>
      </c>
      <c r="B215" s="90" t="s">
        <v>190</v>
      </c>
      <c r="C215" s="91"/>
      <c r="D215" s="91" t="n">
        <v>121.6</v>
      </c>
      <c r="E215" s="23" t="n">
        <v>837.64</v>
      </c>
      <c r="F215" s="23"/>
      <c r="G215" s="92"/>
      <c r="H215" s="23" t="n">
        <v>7</v>
      </c>
      <c r="I215" s="64"/>
      <c r="J215" s="93" t="n">
        <f aca="false">K215/D215</f>
        <v>6.88848684210526</v>
      </c>
      <c r="K215" s="94" t="n">
        <f aca="false">L215+M215+E215</f>
        <v>837.64</v>
      </c>
      <c r="L215" s="94" t="n">
        <f aca="false">F215*1163</f>
        <v>0</v>
      </c>
      <c r="M215" s="94" t="n">
        <f aca="false">G215*9.5</f>
        <v>0</v>
      </c>
      <c r="O215" s="79"/>
    </row>
    <row r="216" customFormat="false" ht="13.8" hidden="false" customHeight="false" outlineLevel="0" collapsed="false">
      <c r="A216" s="51" t="n">
        <v>8</v>
      </c>
      <c r="B216" s="90" t="s">
        <v>191</v>
      </c>
      <c r="C216" s="91" t="n">
        <v>80</v>
      </c>
      <c r="D216" s="91" t="n">
        <v>213.7</v>
      </c>
      <c r="E216" s="23" t="n">
        <v>702.31</v>
      </c>
      <c r="F216" s="23"/>
      <c r="G216" s="92"/>
      <c r="H216" s="23" t="n">
        <v>14</v>
      </c>
      <c r="I216" s="23" t="n">
        <v>9</v>
      </c>
      <c r="J216" s="93" t="n">
        <f aca="false">K216/D216</f>
        <v>3.2864295741694</v>
      </c>
      <c r="K216" s="94" t="n">
        <f aca="false">L216+M216+E216</f>
        <v>702.31</v>
      </c>
      <c r="L216" s="94" t="n">
        <f aca="false">F216*1163</f>
        <v>0</v>
      </c>
      <c r="M216" s="94" t="n">
        <f aca="false">G216*9.5</f>
        <v>0</v>
      </c>
      <c r="O216" s="79"/>
    </row>
    <row r="217" customFormat="false" ht="13.8" hidden="false" customHeight="false" outlineLevel="0" collapsed="false">
      <c r="A217" s="51" t="n">
        <v>9</v>
      </c>
      <c r="B217" s="90" t="s">
        <v>192</v>
      </c>
      <c r="C217" s="91" t="n">
        <v>40</v>
      </c>
      <c r="D217" s="91" t="n">
        <v>173.8</v>
      </c>
      <c r="E217" s="23" t="n">
        <v>189.01</v>
      </c>
      <c r="F217" s="23"/>
      <c r="G217" s="92"/>
      <c r="H217" s="23" t="n">
        <v>5</v>
      </c>
      <c r="I217" s="23" t="n">
        <v>2</v>
      </c>
      <c r="J217" s="93" t="n">
        <f aca="false">K217/D217</f>
        <v>1.08751438434983</v>
      </c>
      <c r="K217" s="94" t="n">
        <f aca="false">L217+M217+E217</f>
        <v>189.01</v>
      </c>
      <c r="L217" s="94" t="n">
        <f aca="false">F217*1163</f>
        <v>0</v>
      </c>
      <c r="M217" s="94" t="n">
        <f aca="false">G217*9.5</f>
        <v>0</v>
      </c>
      <c r="O217" s="79"/>
    </row>
    <row r="218" customFormat="false" ht="13.8" hidden="false" customHeight="false" outlineLevel="0" collapsed="false">
      <c r="A218" s="51" t="n">
        <v>10</v>
      </c>
      <c r="B218" s="90" t="s">
        <v>193</v>
      </c>
      <c r="C218" s="91" t="n">
        <v>25</v>
      </c>
      <c r="D218" s="91" t="n">
        <v>175.6</v>
      </c>
      <c r="E218" s="23" t="n">
        <v>85.01</v>
      </c>
      <c r="F218" s="23"/>
      <c r="G218" s="92"/>
      <c r="H218" s="23" t="n">
        <v>16</v>
      </c>
      <c r="I218" s="64"/>
      <c r="J218" s="93" t="n">
        <f aca="false">K218/D218</f>
        <v>0.484111617312073</v>
      </c>
      <c r="K218" s="94" t="n">
        <f aca="false">L218+M218+E218</f>
        <v>85.01</v>
      </c>
      <c r="L218" s="94" t="n">
        <f aca="false">F218*1163</f>
        <v>0</v>
      </c>
      <c r="M218" s="94" t="n">
        <f aca="false">G218*9.5</f>
        <v>0</v>
      </c>
      <c r="O218" s="79"/>
    </row>
    <row r="219" customFormat="false" ht="13.8" hidden="false" customHeight="false" outlineLevel="0" collapsed="false">
      <c r="A219" s="51" t="n">
        <v>11</v>
      </c>
      <c r="B219" s="90" t="s">
        <v>194</v>
      </c>
      <c r="C219" s="91" t="n">
        <v>25</v>
      </c>
      <c r="D219" s="91" t="n">
        <v>98.1</v>
      </c>
      <c r="E219" s="64"/>
      <c r="F219" s="23"/>
      <c r="G219" s="92"/>
      <c r="H219" s="23" t="n">
        <v>9</v>
      </c>
      <c r="I219" s="64"/>
      <c r="J219" s="93" t="n">
        <f aca="false">K219/D219</f>
        <v>0</v>
      </c>
      <c r="K219" s="94" t="n">
        <f aca="false">L219+M219+E219</f>
        <v>0</v>
      </c>
      <c r="L219" s="94" t="n">
        <f aca="false">F219*1163</f>
        <v>0</v>
      </c>
      <c r="M219" s="94" t="n">
        <f aca="false">G219*9.5</f>
        <v>0</v>
      </c>
      <c r="O219" s="79"/>
    </row>
    <row r="220" customFormat="false" ht="13.8" hidden="false" customHeight="false" outlineLevel="0" collapsed="false">
      <c r="A220" s="65"/>
      <c r="B220" s="66" t="s">
        <v>181</v>
      </c>
      <c r="C220" s="67" t="n">
        <f aca="false">SUM(C209:C219)</f>
        <v>1844</v>
      </c>
      <c r="D220" s="67" t="n">
        <f aca="false">SUM(D209:D219)</f>
        <v>7625.64</v>
      </c>
      <c r="E220" s="67" t="n">
        <f aca="false">SUM(E209:E219)</f>
        <v>269055.81</v>
      </c>
      <c r="F220" s="67" t="n">
        <f aca="false">SUM(F209:F219)</f>
        <v>328.89</v>
      </c>
      <c r="G220" s="96" t="n">
        <f aca="false">SUM(G209:G219)</f>
        <v>2617</v>
      </c>
      <c r="H220" s="67" t="n">
        <f aca="false">SUM(H209:H219)</f>
        <v>4436.31</v>
      </c>
      <c r="I220" s="67" t="n">
        <f aca="false">SUM(I209:I219)</f>
        <v>78.55</v>
      </c>
      <c r="J220" s="70"/>
      <c r="K220" s="70"/>
      <c r="L220" s="97"/>
      <c r="M220" s="70"/>
      <c r="O220" s="79"/>
    </row>
    <row r="221" customFormat="false" ht="13.8" hidden="false" customHeight="false" outlineLevel="0" collapsed="false">
      <c r="A221" s="65"/>
      <c r="B221" s="66" t="s">
        <v>182</v>
      </c>
      <c r="C221" s="67"/>
      <c r="D221" s="67"/>
      <c r="E221" s="67"/>
      <c r="F221" s="67"/>
      <c r="G221" s="70"/>
      <c r="H221" s="67"/>
      <c r="I221" s="70"/>
      <c r="J221" s="88" t="n">
        <f aca="false">SUM(J209:J218)/10</f>
        <v>51.4383777093596</v>
      </c>
      <c r="K221" s="70"/>
      <c r="L221" s="70"/>
      <c r="M221" s="70"/>
      <c r="O221" s="79"/>
    </row>
    <row r="222" customFormat="false" ht="13.8" hidden="false" customHeight="false" outlineLevel="0" collapsed="false">
      <c r="O222" s="79"/>
    </row>
    <row r="223" customFormat="false" ht="23.85" hidden="false" customHeight="true" outlineLevel="0" collapsed="false">
      <c r="O223" s="79"/>
    </row>
    <row r="224" customFormat="false" ht="26.25" hidden="false" customHeight="true" outlineLevel="0" collapsed="false">
      <c r="A224" s="4" t="s">
        <v>1</v>
      </c>
      <c r="B224" s="5" t="s">
        <v>2</v>
      </c>
      <c r="C224" s="5" t="s">
        <v>3</v>
      </c>
      <c r="D224" s="5" t="s">
        <v>4</v>
      </c>
      <c r="E224" s="5" t="s">
        <v>5</v>
      </c>
      <c r="F224" s="5"/>
      <c r="G224" s="5"/>
      <c r="H224" s="5"/>
      <c r="I224" s="5"/>
      <c r="J224" s="5" t="s">
        <v>6</v>
      </c>
      <c r="K224" s="5" t="s">
        <v>7</v>
      </c>
      <c r="L224" s="5"/>
      <c r="M224" s="5"/>
      <c r="O224" s="79"/>
    </row>
    <row r="225" customFormat="false" ht="35.05" hidden="false" customHeight="false" outlineLevel="0" collapsed="false">
      <c r="A225" s="4"/>
      <c r="B225" s="5"/>
      <c r="C225" s="5"/>
      <c r="D225" s="5"/>
      <c r="E225" s="5" t="s">
        <v>8</v>
      </c>
      <c r="F225" s="5" t="s">
        <v>9</v>
      </c>
      <c r="G225" s="5" t="s">
        <v>10</v>
      </c>
      <c r="H225" s="5" t="s">
        <v>11</v>
      </c>
      <c r="I225" s="5" t="s">
        <v>12</v>
      </c>
      <c r="J225" s="5"/>
      <c r="K225" s="5" t="s">
        <v>13</v>
      </c>
      <c r="L225" s="5" t="s">
        <v>14</v>
      </c>
      <c r="M225" s="5" t="s">
        <v>15</v>
      </c>
      <c r="O225" s="79"/>
    </row>
    <row r="226" customFormat="false" ht="13.8" hidden="false" customHeight="false" outlineLevel="0" collapsed="false">
      <c r="A226" s="50" t="s">
        <v>195</v>
      </c>
      <c r="B226" s="50"/>
      <c r="C226" s="50"/>
      <c r="D226" s="50"/>
      <c r="E226" s="50"/>
      <c r="F226" s="50"/>
      <c r="G226" s="50"/>
      <c r="H226" s="50"/>
      <c r="I226" s="50"/>
      <c r="J226" s="50"/>
      <c r="K226" s="50"/>
      <c r="L226" s="50"/>
      <c r="M226" s="50"/>
      <c r="O226" s="79"/>
    </row>
    <row r="227" customFormat="false" ht="23.85" hidden="false" customHeight="false" outlineLevel="0" collapsed="false">
      <c r="A227" s="9" t="n">
        <v>1</v>
      </c>
      <c r="B227" s="39" t="s">
        <v>196</v>
      </c>
      <c r="C227" s="52" t="n">
        <v>871</v>
      </c>
      <c r="D227" s="52" t="n">
        <v>9941.8</v>
      </c>
      <c r="E227" s="12" t="n">
        <v>65210.81</v>
      </c>
      <c r="F227" s="13" t="n">
        <v>552.56</v>
      </c>
      <c r="G227" s="98"/>
      <c r="H227" s="12" t="n">
        <v>3540.5</v>
      </c>
      <c r="I227" s="98"/>
      <c r="J227" s="99" t="n">
        <f aca="false">K227/D227</f>
        <v>71.1981824216943</v>
      </c>
      <c r="K227" s="100" t="n">
        <f aca="false">L227+M227+E227</f>
        <v>707838.09</v>
      </c>
      <c r="L227" s="100" t="n">
        <f aca="false">F227*1163</f>
        <v>642627.28</v>
      </c>
      <c r="M227" s="100" t="n">
        <f aca="false">G227*9.5</f>
        <v>0</v>
      </c>
      <c r="O227" s="79"/>
    </row>
    <row r="228" customFormat="false" ht="35.05" hidden="false" customHeight="false" outlineLevel="0" collapsed="false">
      <c r="A228" s="9" t="n">
        <v>2</v>
      </c>
      <c r="B228" s="39" t="s">
        <v>197</v>
      </c>
      <c r="C228" s="52" t="n">
        <v>875</v>
      </c>
      <c r="D228" s="52" t="n">
        <v>4538.7</v>
      </c>
      <c r="E228" s="12" t="n">
        <v>58786.99</v>
      </c>
      <c r="F228" s="13" t="n">
        <v>175.57</v>
      </c>
      <c r="G228" s="98"/>
      <c r="H228" s="12" t="n">
        <v>2215.63</v>
      </c>
      <c r="I228" s="12" t="n">
        <v>340.77</v>
      </c>
      <c r="J228" s="99" t="n">
        <f aca="false">K228/D228</f>
        <v>57.9405776984599</v>
      </c>
      <c r="K228" s="100" t="n">
        <f aca="false">L228+M228+E228</f>
        <v>262974.9</v>
      </c>
      <c r="L228" s="100" t="n">
        <f aca="false">F228*1163</f>
        <v>204187.91</v>
      </c>
      <c r="M228" s="100" t="n">
        <f aca="false">G228*9.5</f>
        <v>0</v>
      </c>
      <c r="O228" s="79"/>
    </row>
    <row r="229" customFormat="false" ht="23.85" hidden="false" customHeight="false" outlineLevel="0" collapsed="false">
      <c r="A229" s="9" t="n">
        <v>3</v>
      </c>
      <c r="B229" s="39" t="s">
        <v>198</v>
      </c>
      <c r="C229" s="52" t="n">
        <v>2425</v>
      </c>
      <c r="D229" s="52" t="n">
        <v>12788.2</v>
      </c>
      <c r="E229" s="12" t="n">
        <v>74757.85</v>
      </c>
      <c r="F229" s="13" t="n">
        <v>519.9</v>
      </c>
      <c r="G229" s="12" t="n">
        <v>29.11</v>
      </c>
      <c r="H229" s="12" t="n">
        <v>2846.27</v>
      </c>
      <c r="I229" s="98"/>
      <c r="J229" s="99" t="n">
        <f aca="false">K229/D229</f>
        <v>53.1488477659092</v>
      </c>
      <c r="K229" s="100" t="n">
        <f aca="false">L229+M229+E229</f>
        <v>679678.095</v>
      </c>
      <c r="L229" s="100" t="n">
        <f aca="false">F229*1163</f>
        <v>604643.7</v>
      </c>
      <c r="M229" s="100" t="n">
        <f aca="false">G229*9.5</f>
        <v>276.545</v>
      </c>
      <c r="O229" s="79"/>
    </row>
    <row r="230" customFormat="false" ht="23.85" hidden="false" customHeight="false" outlineLevel="0" collapsed="false">
      <c r="A230" s="9" t="n">
        <v>4</v>
      </c>
      <c r="B230" s="39" t="s">
        <v>199</v>
      </c>
      <c r="C230" s="52" t="n">
        <v>8780</v>
      </c>
      <c r="D230" s="52" t="n">
        <v>8780.4</v>
      </c>
      <c r="E230" s="12" t="n">
        <v>88330.75</v>
      </c>
      <c r="F230" s="13" t="n">
        <v>89.47</v>
      </c>
      <c r="G230" s="12" t="n">
        <v>20725.02</v>
      </c>
      <c r="H230" s="12" t="n">
        <v>2409.51</v>
      </c>
      <c r="I230" s="12" t="n">
        <v>443.02</v>
      </c>
      <c r="J230" s="99" t="n">
        <f aca="false">K230/D230</f>
        <v>44.3342045920459</v>
      </c>
      <c r="K230" s="100" t="n">
        <f aca="false">L230+M230+E230</f>
        <v>389272.05</v>
      </c>
      <c r="L230" s="100" t="n">
        <f aca="false">F230*1163</f>
        <v>104053.61</v>
      </c>
      <c r="M230" s="100" t="n">
        <f aca="false">G230*9.5</f>
        <v>196887.69</v>
      </c>
      <c r="O230" s="79"/>
    </row>
    <row r="231" customFormat="false" ht="13.8" hidden="false" customHeight="false" outlineLevel="0" collapsed="false">
      <c r="A231" s="9" t="n">
        <v>5</v>
      </c>
      <c r="B231" s="39" t="s">
        <v>200</v>
      </c>
      <c r="C231" s="52" t="n">
        <v>1332</v>
      </c>
      <c r="D231" s="52" t="n">
        <v>11092.1</v>
      </c>
      <c r="E231" s="12" t="n">
        <v>100080.45</v>
      </c>
      <c r="F231" s="13" t="n">
        <v>295.54</v>
      </c>
      <c r="G231" s="98"/>
      <c r="H231" s="12" t="n">
        <v>3704.98</v>
      </c>
      <c r="I231" s="12" t="n">
        <v>605.72</v>
      </c>
      <c r="J231" s="99" t="n">
        <f aca="false">K231/D231</f>
        <v>40.0098691861776</v>
      </c>
      <c r="K231" s="100" t="n">
        <f aca="false">L231+M231+E231</f>
        <v>443793.47</v>
      </c>
      <c r="L231" s="100" t="n">
        <f aca="false">F231*1163</f>
        <v>343713.02</v>
      </c>
      <c r="M231" s="100" t="n">
        <f aca="false">G231*9.5</f>
        <v>0</v>
      </c>
      <c r="O231" s="79"/>
    </row>
    <row r="232" customFormat="false" ht="13.8" hidden="false" customHeight="false" outlineLevel="0" collapsed="false">
      <c r="A232" s="34"/>
      <c r="B232" s="29" t="s">
        <v>181</v>
      </c>
      <c r="C232" s="30" t="n">
        <f aca="false">SUM(C227:C231)</f>
        <v>14283</v>
      </c>
      <c r="D232" s="30" t="n">
        <f aca="false">SUM(D227:D231)</f>
        <v>47141.2</v>
      </c>
      <c r="E232" s="30" t="n">
        <f aca="false">SUM(E227:E231)</f>
        <v>387166.85</v>
      </c>
      <c r="F232" s="30" t="n">
        <f aca="false">SUM(F227:F231)</f>
        <v>1633.04</v>
      </c>
      <c r="G232" s="30" t="n">
        <f aca="false">SUM(G227:G231)</f>
        <v>20754.13</v>
      </c>
      <c r="H232" s="30" t="n">
        <f aca="false">SUM(H227:H231)</f>
        <v>14716.89</v>
      </c>
      <c r="I232" s="30" t="n">
        <f aca="false">SUM(I227:I231)</f>
        <v>1389.51</v>
      </c>
      <c r="J232" s="33"/>
      <c r="K232" s="33"/>
      <c r="L232" s="33"/>
      <c r="M232" s="33"/>
      <c r="O232" s="79"/>
    </row>
    <row r="233" customFormat="false" ht="13.8" hidden="false" customHeight="false" outlineLevel="0" collapsed="false">
      <c r="A233" s="34"/>
      <c r="B233" s="29" t="s">
        <v>182</v>
      </c>
      <c r="C233" s="30"/>
      <c r="D233" s="30"/>
      <c r="E233" s="30"/>
      <c r="F233" s="30"/>
      <c r="G233" s="30"/>
      <c r="H233" s="30"/>
      <c r="I233" s="30"/>
      <c r="J233" s="101" t="n">
        <f aca="false">SUM(J227:J231)/5</f>
        <v>53.3263363328574</v>
      </c>
      <c r="K233" s="33"/>
      <c r="L233" s="33"/>
      <c r="M233" s="33"/>
      <c r="O233" s="79"/>
    </row>
    <row r="235" customFormat="false" ht="15" hidden="false" customHeight="false" outlineLevel="0" collapsed="false">
      <c r="B235" s="102"/>
    </row>
    <row r="236" customFormat="false" ht="15" hidden="false" customHeight="false" outlineLevel="0" collapsed="false">
      <c r="I236" s="24"/>
    </row>
  </sheetData>
  <mergeCells count="57">
    <mergeCell ref="A1:K1"/>
    <mergeCell ref="A4:A5"/>
    <mergeCell ref="B4:B5"/>
    <mergeCell ref="C4:C5"/>
    <mergeCell ref="D4:D5"/>
    <mergeCell ref="E4:I4"/>
    <mergeCell ref="J4:J5"/>
    <mergeCell ref="K4:M4"/>
    <mergeCell ref="A6:M6"/>
    <mergeCell ref="A60:A61"/>
    <mergeCell ref="B60:B61"/>
    <mergeCell ref="C60:C61"/>
    <mergeCell ref="D60:D61"/>
    <mergeCell ref="E60:I60"/>
    <mergeCell ref="J60:J61"/>
    <mergeCell ref="K60:M60"/>
    <mergeCell ref="A62:M62"/>
    <mergeCell ref="A117:A118"/>
    <mergeCell ref="B117:B118"/>
    <mergeCell ref="C117:C118"/>
    <mergeCell ref="D117:D118"/>
    <mergeCell ref="E117:I117"/>
    <mergeCell ref="J117:J118"/>
    <mergeCell ref="K117:M117"/>
    <mergeCell ref="A119:M119"/>
    <mergeCell ref="A141:A142"/>
    <mergeCell ref="B141:B142"/>
    <mergeCell ref="C141:C142"/>
    <mergeCell ref="D141:D142"/>
    <mergeCell ref="E141:I141"/>
    <mergeCell ref="J141:J142"/>
    <mergeCell ref="K141:M141"/>
    <mergeCell ref="A143:M143"/>
    <mergeCell ref="A163:A164"/>
    <mergeCell ref="B163:B164"/>
    <mergeCell ref="C163:C164"/>
    <mergeCell ref="D163:D164"/>
    <mergeCell ref="E163:I163"/>
    <mergeCell ref="J163:J164"/>
    <mergeCell ref="K163:M163"/>
    <mergeCell ref="A165:M165"/>
    <mergeCell ref="A206:A207"/>
    <mergeCell ref="B206:B207"/>
    <mergeCell ref="C206:C207"/>
    <mergeCell ref="D206:D207"/>
    <mergeCell ref="E206:I206"/>
    <mergeCell ref="J206:J207"/>
    <mergeCell ref="K206:M206"/>
    <mergeCell ref="A208:M208"/>
    <mergeCell ref="A224:A225"/>
    <mergeCell ref="B224:B225"/>
    <mergeCell ref="C224:C225"/>
    <mergeCell ref="D224:D225"/>
    <mergeCell ref="E224:I224"/>
    <mergeCell ref="J224:J225"/>
    <mergeCell ref="K224:M224"/>
    <mergeCell ref="A226:M226"/>
  </mergeCells>
  <printOptions headings="false" gridLines="false" gridLinesSet="true" horizontalCentered="false" verticalCentered="false"/>
  <pageMargins left="0.708333333333333" right="0.708333333333333" top="0.747916666666667" bottom="0.747916666666667" header="0.511811023622047" footer="0.511811023622047"/>
  <pageSetup paperSize="9" scale="100" fitToWidth="1" fitToHeight="4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5548</TotalTime>
  <Application>LibreOffice/7.3.3.2$Windows_X86_64 LibreOffice_project/d1d0ea68f081ee2800a922cac8f79445e4603348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2021-08-16T15:18:27Z</dcterms:created>
  <dc:creator>Гребенюк Оксана Костянтинівна</dc:creator>
  <dc:description/>
  <dc:language>uk-UA</dc:language>
  <cp:lastModifiedBy/>
  <cp:lastPrinted>2022-05-31T16:08:25Z</cp:lastPrinted>
  <dcterms:modified xsi:type="dcterms:W3CDTF">2023-08-10T11:29:46Z</dcterms:modified>
  <cp:revision>584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