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ркуш1" sheetId="1" state="visible" r:id="rId2"/>
  </sheets>
  <definedNames>
    <definedName function="false" hidden="false" localSheetId="0" name="_xlnm.Print_Area" vbProcedure="false">Аркуш1!$A$1:$M$234</definedName>
    <definedName function="false" hidden="false" localSheetId="0" name="Excel_BuiltIn_Print_Area" vbProcedure="false">Аркуш1!$A$1:$N$235</definedName>
    <definedName function="false" hidden="false" localSheetId="0" name="Excel_BuiltIn__FilterDatabase" vbProcedure="false">Аркуш1!$B$7:$M$52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<sst xmlns="http://schemas.openxmlformats.org/spreadsheetml/2006/main" count="301" uniqueCount="201">
  <si>
    <t xml:space="preserve">Обсяг та структура енергоресурсів, спожитих будівлями за січень-травень 2023 року</t>
  </si>
  <si>
    <t xml:space="preserve">№ з/п</t>
  </si>
  <si>
    <t xml:space="preserve">Установа/Будівля</t>
  </si>
  <si>
    <t xml:space="preserve">Кількість відвідувачів у роб. час, осіб</t>
  </si>
  <si>
    <t xml:space="preserve">Опалювальна площа, м2</t>
  </si>
  <si>
    <t xml:space="preserve">Розподіл споживання по видах енергоресурсів </t>
  </si>
  <si>
    <t xml:space="preserve">Питоме споживання енергоресурсів  кВт/м2 (без води)</t>
  </si>
  <si>
    <t xml:space="preserve">Обсяг споживання приведений до кВт</t>
  </si>
  <si>
    <t xml:space="preserve">Електроенергія, кВт</t>
  </si>
  <si>
    <t xml:space="preserve">Теплова енергія, Гкал</t>
  </si>
  <si>
    <t xml:space="preserve">Газ, м3</t>
  </si>
  <si>
    <t xml:space="preserve">Холодна вода, м3</t>
  </si>
  <si>
    <t xml:space="preserve">Гаряча вода, м3</t>
  </si>
  <si>
    <t xml:space="preserve">Всі енергоресурси (без води)</t>
  </si>
  <si>
    <t xml:space="preserve">Теплова енергія</t>
  </si>
  <si>
    <t xml:space="preserve">Газ</t>
  </si>
  <si>
    <t xml:space="preserve">ДОШКІЛЬНІ НАВЧАЛЬНІ ЗАКЛАДИ</t>
  </si>
  <si>
    <t xml:space="preserve">ЗДО № 26</t>
  </si>
  <si>
    <t xml:space="preserve">ЗДО № 15</t>
  </si>
  <si>
    <t xml:space="preserve">ЗДО № 50 (Рокині)</t>
  </si>
  <si>
    <t xml:space="preserve">ЗДО № 46 (Забороль)</t>
  </si>
  <si>
    <t xml:space="preserve">ЗДО № 12</t>
  </si>
  <si>
    <t xml:space="preserve">ЗДО № 44 (В.Омеляник)</t>
  </si>
  <si>
    <t xml:space="preserve">ЗДО № 36</t>
  </si>
  <si>
    <t xml:space="preserve">ЗДО № 18</t>
  </si>
  <si>
    <t xml:space="preserve">ЗДО № 08</t>
  </si>
  <si>
    <t xml:space="preserve">ЗДО № 41</t>
  </si>
  <si>
    <t xml:space="preserve">ЗДО № 20</t>
  </si>
  <si>
    <t xml:space="preserve">ЗДО № 49 (Княгининок)</t>
  </si>
  <si>
    <t xml:space="preserve">ЗДО № 30</t>
  </si>
  <si>
    <t xml:space="preserve">ЗДО № 32</t>
  </si>
  <si>
    <t xml:space="preserve">ЗДО № 07</t>
  </si>
  <si>
    <t xml:space="preserve">ЗДО № 31</t>
  </si>
  <si>
    <t xml:space="preserve">ЗДО № 01</t>
  </si>
  <si>
    <t xml:space="preserve">ЗДО № 04</t>
  </si>
  <si>
    <t xml:space="preserve">ЗДО № 37</t>
  </si>
  <si>
    <t xml:space="preserve">ЗДО № 17</t>
  </si>
  <si>
    <t xml:space="preserve">ЗДО № 34</t>
  </si>
  <si>
    <t xml:space="preserve">ЗДО № 23</t>
  </si>
  <si>
    <t xml:space="preserve">ЗДО № 21</t>
  </si>
  <si>
    <t xml:space="preserve">ЗДО № 11</t>
  </si>
  <si>
    <t xml:space="preserve">ЗДО № 47 (Одеради)</t>
  </si>
  <si>
    <t xml:space="preserve">ЗДО № 39</t>
  </si>
  <si>
    <t xml:space="preserve">ЗДО № 09</t>
  </si>
  <si>
    <t xml:space="preserve">ЗДО № 14</t>
  </si>
  <si>
    <t xml:space="preserve">ЗДО № 48 (Тарасове)</t>
  </si>
  <si>
    <t xml:space="preserve">ЗДО № 33</t>
  </si>
  <si>
    <t xml:space="preserve">ЗДО № 22</t>
  </si>
  <si>
    <t xml:space="preserve">ЗДО № 28</t>
  </si>
  <si>
    <t xml:space="preserve">ЗДО № 06</t>
  </si>
  <si>
    <t xml:space="preserve">ЗДО № 35</t>
  </si>
  <si>
    <t xml:space="preserve">ЗДО № 29</t>
  </si>
  <si>
    <t xml:space="preserve">ЗДО № 03</t>
  </si>
  <si>
    <t xml:space="preserve">ЗДО № 25</t>
  </si>
  <si>
    <t xml:space="preserve">ЗДО № 24</t>
  </si>
  <si>
    <t xml:space="preserve">ЗДО № 02</t>
  </si>
  <si>
    <t xml:space="preserve">ЗДО № 38</t>
  </si>
  <si>
    <t xml:space="preserve">ЗДО № 16</t>
  </si>
  <si>
    <t xml:space="preserve">ЗДО № 19</t>
  </si>
  <si>
    <t xml:space="preserve">ЗДО № 42 (Дачне)</t>
  </si>
  <si>
    <t xml:space="preserve">ЗДО № 27</t>
  </si>
  <si>
    <t xml:space="preserve">ЗДО № 13</t>
  </si>
  <si>
    <t xml:space="preserve">ЗДО № 05</t>
  </si>
  <si>
    <t xml:space="preserve">ЗДО № 40</t>
  </si>
  <si>
    <t xml:space="preserve">ЗДО № 45 (Жидичин)</t>
  </si>
  <si>
    <t xml:space="preserve">ЗДО № 10</t>
  </si>
  <si>
    <t xml:space="preserve">РАЗОМ</t>
  </si>
  <si>
    <t xml:space="preserve">СЕРЕДНЄ</t>
  </si>
  <si>
    <t xml:space="preserve">ШКОЛИ ТА ПОЗАШКІЛЬНІ УСТАНОВИ</t>
  </si>
  <si>
    <t xml:space="preserve">ДЮСШ № 1</t>
  </si>
  <si>
    <t xml:space="preserve">Централізована бухгалтерія</t>
  </si>
  <si>
    <t xml:space="preserve">МРЦ</t>
  </si>
  <si>
    <t xml:space="preserve">ЗЗСО № 38 (Рокині)</t>
  </si>
  <si>
    <t xml:space="preserve">ЗЗСО № 28 </t>
  </si>
  <si>
    <t xml:space="preserve">Будинок вчителя</t>
  </si>
  <si>
    <t xml:space="preserve">ЗЗСО № 18</t>
  </si>
  <si>
    <t xml:space="preserve">ЗЗСО № 30 (Боголюби)</t>
  </si>
  <si>
    <t xml:space="preserve">ЗЗСО № 07</t>
  </si>
  <si>
    <t xml:space="preserve">ЗЗСО № 37 (Одеради)</t>
  </si>
  <si>
    <t xml:space="preserve">ЗЗСО № 21</t>
  </si>
  <si>
    <t xml:space="preserve">ЗЗСО № 13</t>
  </si>
  <si>
    <t xml:space="preserve">ЗЗСО № 39 (Шепель)</t>
  </si>
  <si>
    <t xml:space="preserve">ЗЗСО № 05</t>
  </si>
  <si>
    <t xml:space="preserve">ЗЗСО № 02</t>
  </si>
  <si>
    <t xml:space="preserve">ЗЗСО № 14</t>
  </si>
  <si>
    <t xml:space="preserve">ПУМ</t>
  </si>
  <si>
    <t xml:space="preserve">ЗЗСО № 19</t>
  </si>
  <si>
    <t xml:space="preserve">НРЦ</t>
  </si>
  <si>
    <t xml:space="preserve">ЗЗСО № 34 (Княгининок)</t>
  </si>
  <si>
    <t xml:space="preserve">ЗЗСО № 31 (Жидичин)</t>
  </si>
  <si>
    <t xml:space="preserve">ЗЗСО № 32 (Забороль)</t>
  </si>
  <si>
    <t xml:space="preserve">ЗЗСО № 03</t>
  </si>
  <si>
    <t xml:space="preserve">ЗЗСО № 10</t>
  </si>
  <si>
    <t xml:space="preserve">ЗЗСО № 15</t>
  </si>
  <si>
    <t xml:space="preserve">ЗЗСО № 04</t>
  </si>
  <si>
    <t xml:space="preserve">ЗЗСО № 16</t>
  </si>
  <si>
    <t xml:space="preserve">ЗЗСО № 17</t>
  </si>
  <si>
    <t xml:space="preserve">ЗЗСО № 01</t>
  </si>
  <si>
    <t xml:space="preserve">ЗЗСО № 09</t>
  </si>
  <si>
    <t xml:space="preserve">ЗЗСО № 22</t>
  </si>
  <si>
    <t xml:space="preserve">ЗЗСО № 12</t>
  </si>
  <si>
    <t xml:space="preserve">ЗЗСО № 08</t>
  </si>
  <si>
    <t xml:space="preserve">ЗЗСО № 23</t>
  </si>
  <si>
    <t xml:space="preserve">ЗЗСО № 20</t>
  </si>
  <si>
    <t xml:space="preserve">ЗЗСО № 11</t>
  </si>
  <si>
    <t xml:space="preserve">ЗЗСО № 25</t>
  </si>
  <si>
    <t xml:space="preserve">ЗЗСО № 27</t>
  </si>
  <si>
    <t xml:space="preserve">ЗЗСО № 26</t>
  </si>
  <si>
    <t xml:space="preserve">ЗЗСО № 24</t>
  </si>
  <si>
    <t xml:space="preserve">ДЮСШ № 2 </t>
  </si>
  <si>
    <t xml:space="preserve">Адмінприміщення ДО</t>
  </si>
  <si>
    <t xml:space="preserve">ЗЗСО № 35 (Клепачів)</t>
  </si>
  <si>
    <t xml:space="preserve">ЗЗСО № 29 (Прилуцьке)</t>
  </si>
  <si>
    <t xml:space="preserve">РАЗОМ по ДО</t>
  </si>
  <si>
    <t xml:space="preserve">   ВИКОНАВЧИЙ КОМІТЕТ ЛУЦЬКОЇ МІСЬКОЇ РАДИ</t>
  </si>
  <si>
    <t xml:space="preserve">Адмінприміщення           с. Одеради</t>
  </si>
  <si>
    <t xml:space="preserve">Прилуцька сільська рада</t>
  </si>
  <si>
    <t xml:space="preserve">ЛМР,                           Б. Хмельницького, 21</t>
  </si>
  <si>
    <t xml:space="preserve">ЛМР,                          Б. Хмельницького, 17</t>
  </si>
  <si>
    <t xml:space="preserve">Княгининівська сільська рада</t>
  </si>
  <si>
    <t xml:space="preserve">Департамент ЖКГ</t>
  </si>
  <si>
    <t xml:space="preserve">ЛМР,                          Б. Хмельницького, 19</t>
  </si>
  <si>
    <t xml:space="preserve">Терцентр соціального обслуговування</t>
  </si>
  <si>
    <t xml:space="preserve">Жидичинська сільська рада</t>
  </si>
  <si>
    <t xml:space="preserve">Заборольська сільська рада</t>
  </si>
  <si>
    <t xml:space="preserve">Департамент соціальної політики ЛМР,           пр-т. Волі 4а,           вул. Бенделіані 7</t>
  </si>
  <si>
    <t xml:space="preserve">ЦНАП</t>
  </si>
  <si>
    <t xml:space="preserve">Департамент державної реєстрації</t>
  </si>
  <si>
    <t xml:space="preserve">РАГС,                        пр-т. Соборності, 18</t>
  </si>
  <si>
    <t xml:space="preserve">Автогосподарство </t>
  </si>
  <si>
    <t xml:space="preserve">Будівля кінотеатру “Батьківщина”</t>
  </si>
  <si>
    <t xml:space="preserve">Адмінприміщення        с. Шепель</t>
  </si>
  <si>
    <t xml:space="preserve">ЗАКЛАДИ УПРАВЛІННЯ ОХОРОНИ ЗДОРОВ'Я</t>
  </si>
  <si>
    <t xml:space="preserve">МО ЛМТГ                 (пр-т. Волі 66а,        вул. Привокзальна 13)</t>
  </si>
  <si>
    <t xml:space="preserve">ЛКПБ             (пологовий будинок)</t>
  </si>
  <si>
    <t xml:space="preserve">МО ЛМТГ                   (вул. Бенделіані 7)</t>
  </si>
  <si>
    <t xml:space="preserve">МО ЛМТГ (лікарня, основний корпус,       пр-т. Відродження 13)</t>
  </si>
  <si>
    <t xml:space="preserve">МО ЛМТГ                 (пр-т. Відродження 13, с. Прилуцьке)</t>
  </si>
  <si>
    <t xml:space="preserve">МО ЛМТГ               (вул. Стефаника 3а)</t>
  </si>
  <si>
    <t xml:space="preserve">МО ЛМТГ               (вул. Корольова 3)</t>
  </si>
  <si>
    <t xml:space="preserve">ЛМДП (дитяча поліклініка, 2 заклади)</t>
  </si>
  <si>
    <t xml:space="preserve">ЛМКСП (стоматполіклініка,       2 будівлі)</t>
  </si>
  <si>
    <t xml:space="preserve">Реабілітаційний центр АТО</t>
  </si>
  <si>
    <t xml:space="preserve">МО ЛМТГ               (вул. Львівська 63)</t>
  </si>
  <si>
    <t xml:space="preserve">ЗАКЛАДИ ДЕПАРТАМЕНТУ КУЛЬТУРИ</t>
  </si>
  <si>
    <t xml:space="preserve">Музей-скансен смт. Рокині</t>
  </si>
  <si>
    <t xml:space="preserve">Бібліотека с. Липляни</t>
  </si>
  <si>
    <t xml:space="preserve">Районний будинок культури "Красне"</t>
  </si>
  <si>
    <t xml:space="preserve">Бібліотека № 10</t>
  </si>
  <si>
    <t xml:space="preserve">БК с. Жидичин</t>
  </si>
  <si>
    <t xml:space="preserve">Прилуцький будинок культури</t>
  </si>
  <si>
    <t xml:space="preserve">БК "Вересневе"</t>
  </si>
  <si>
    <t xml:space="preserve">Музична школа № 3</t>
  </si>
  <si>
    <t xml:space="preserve">КЗ "Палац культури міста Луцька"</t>
  </si>
  <si>
    <t xml:space="preserve">Художня школа</t>
  </si>
  <si>
    <t xml:space="preserve">БК "Теремно"</t>
  </si>
  <si>
    <t xml:space="preserve">Музична школа № 1</t>
  </si>
  <si>
    <t xml:space="preserve">Музична школа № 2</t>
  </si>
  <si>
    <t xml:space="preserve">БК с. Боголюби</t>
  </si>
  <si>
    <t xml:space="preserve">Клуб с. Милуші</t>
  </si>
  <si>
    <t xml:space="preserve">Клуб с. Брище</t>
  </si>
  <si>
    <t xml:space="preserve">БК с. Шепель</t>
  </si>
  <si>
    <t xml:space="preserve">Бібліотека № 7</t>
  </si>
  <si>
    <t xml:space="preserve">Бібліотека № 2 для дітей</t>
  </si>
  <si>
    <t xml:space="preserve">Центральна бібліотека для дорослих</t>
  </si>
  <si>
    <t xml:space="preserve">Бібліотека № 5</t>
  </si>
  <si>
    <t xml:space="preserve">Бібліотека № 11</t>
  </si>
  <si>
    <t xml:space="preserve">БК с. Княгининок</t>
  </si>
  <si>
    <t xml:space="preserve">Бібліотека Озерце</t>
  </si>
  <si>
    <t xml:space="preserve">Бібліотека № 4</t>
  </si>
  <si>
    <t xml:space="preserve">Бібліотека № 6</t>
  </si>
  <si>
    <t xml:space="preserve">Клуб с. Сирники</t>
  </si>
  <si>
    <t xml:space="preserve">Центральна дитяча бібліотека</t>
  </si>
  <si>
    <t xml:space="preserve">Бібліотека № 9</t>
  </si>
  <si>
    <t xml:space="preserve">Клуб с. Озерце</t>
  </si>
  <si>
    <t xml:space="preserve">Клуб-філіал “Сучасник”</t>
  </si>
  <si>
    <t xml:space="preserve">Бібліотека Дачне</t>
  </si>
  <si>
    <t xml:space="preserve">Бібліотека Кульчин</t>
  </si>
  <si>
    <t xml:space="preserve">БК с. Рокині</t>
  </si>
  <si>
    <t xml:space="preserve">Клуб с. Іванчиці</t>
  </si>
  <si>
    <t xml:space="preserve">БК с. Сьомаки</t>
  </si>
  <si>
    <t xml:space="preserve">РАЗОМ </t>
  </si>
  <si>
    <t xml:space="preserve">СЕРЕДНЄ </t>
  </si>
  <si>
    <t xml:space="preserve">ЗАКЛАДИ ДЕПАРТАМЕНТУ СІМ'Ї, МОЛОДІ ТА СПОРТУ</t>
  </si>
  <si>
    <t xml:space="preserve">ДЮСШОР (плавання)</t>
  </si>
  <si>
    <t xml:space="preserve">Білий м'яч</t>
  </si>
  <si>
    <t xml:space="preserve">ДЮСШ № 4</t>
  </si>
  <si>
    <t xml:space="preserve">Біла Тура</t>
  </si>
  <si>
    <t xml:space="preserve">ДЮСШ № 3</t>
  </si>
  <si>
    <t xml:space="preserve">КП “Стадіон Авангард”</t>
  </si>
  <si>
    <t xml:space="preserve">Атлет</t>
  </si>
  <si>
    <t xml:space="preserve">Стріла</t>
  </si>
  <si>
    <t xml:space="preserve">Олімпія</t>
  </si>
  <si>
    <t xml:space="preserve">Одісей</t>
  </si>
  <si>
    <t xml:space="preserve">Юність</t>
  </si>
  <si>
    <t xml:space="preserve">ПРОФЕСІЙНО-ТЕХНІЧНІ НАВЧАЛЬНІ ЗАКЛАДИ</t>
  </si>
  <si>
    <t xml:space="preserve">ДПТНЗ Луцьке вище професійне училище</t>
  </si>
  <si>
    <t xml:space="preserve">Луцький центр професійно-технічної освіти</t>
  </si>
  <si>
    <t xml:space="preserve">ЛВПТУ будівництва та архітектури</t>
  </si>
  <si>
    <t xml:space="preserve">Волинський коледж НУХТ</t>
  </si>
  <si>
    <t xml:space="preserve">Технічний коледж ЛНТУ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</si>
</sst>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0.00"/>
    <numFmt numFmtId="167" formatCode="#,##0.00"/>
    <numFmt numFmtId="168" formatCode="#,##0.000"/>
    <numFmt numFmtId="169" formatCode="0"/>
  </numFmts>
  <fonts count="2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FF"/>
      <name val="Arial"/>
      <family val="2"/>
      <charset val="204"/>
    </font>
    <font>
      <sz val="11"/>
      <name val="Calibri"/>
      <family val="2"/>
      <charset val="1"/>
    </font>
    <font>
      <sz val="18"/>
      <color rgb="FF666699"/>
      <name val="Calibri Light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b val="true"/>
      <i val="true"/>
      <sz val="11"/>
      <color rgb="FF000000"/>
      <name val="Calibri"/>
      <family val="2"/>
      <charset val="1"/>
    </font>
    <font>
      <sz val="10"/>
      <name val="Arial Cyr"/>
      <family val="0"/>
      <charset val="204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C9211E"/>
      <name val="Arial"/>
      <family val="2"/>
      <charset val="1"/>
    </font>
    <font>
      <sz val="11"/>
      <color rgb="FFFF0000"/>
      <name val="Calibri"/>
      <family val="2"/>
      <charset val="1"/>
    </font>
    <font>
      <b val="true"/>
      <sz val="10"/>
      <color rgb="FFC9211E"/>
      <name val="Arial"/>
      <family val="2"/>
      <charset val="1"/>
    </font>
    <font>
      <b val="true"/>
      <sz val="10"/>
      <name val="Arial Cyr"/>
      <family val="0"/>
      <charset val="204"/>
    </font>
    <font>
      <b val="true"/>
      <sz val="10"/>
      <color rgb="FF000000"/>
      <name val="Arial"/>
      <family val="2"/>
      <charset val="204"/>
    </font>
    <font>
      <sz val="10"/>
      <color rgb="FFFF0000"/>
      <name val="Arial Cyr"/>
      <family val="0"/>
      <charset val="204"/>
    </font>
    <font>
      <sz val="10"/>
      <color rgb="FF000000"/>
      <name val="Arial Cyr"/>
      <family val="0"/>
      <charset val="204"/>
    </font>
    <font>
      <sz val="10"/>
      <color rgb="FF000000"/>
      <name val="Arial"/>
      <family val="2"/>
      <charset val="204"/>
    </font>
    <font>
      <sz val="10"/>
      <color rgb="FF111111"/>
      <name val="Arial Cyr"/>
      <family val="0"/>
      <charset val="204"/>
    </font>
    <font>
      <b val="true"/>
      <sz val="10"/>
      <color rgb="FF111111"/>
      <name val="Arial"/>
      <family val="2"/>
      <charset val="204"/>
    </font>
    <font>
      <sz val="10"/>
      <color rgb="FF111111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1"/>
      <color rgb="FF0066CC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CCFFFF"/>
        <bgColor rgb="FFCCFFCC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EEEEEE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10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</cellStyleXfs>
  <cellXfs count="9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0" borderId="3" xfId="9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3" xfId="9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3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8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3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6" fontId="16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5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1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9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1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13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1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9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6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3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6" fillId="0" borderId="3" xfId="9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3" xfId="9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2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2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1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9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1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1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3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0" fillId="13" borderId="2" xfId="9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0" fillId="13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6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3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0" fillId="1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6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6" fillId="0" borderId="3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27" fillId="1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3" fillId="13" borderId="2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4" fillId="0" borderId="3" xfId="9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3" xfId="9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0" borderId="3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3" fillId="0" borderId="3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1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– колірна тема 1 2" xfId="20"/>
    <cellStyle name="20% – колірна тема 1 3" xfId="21"/>
    <cellStyle name="20% – колірна тема 1 4" xfId="22"/>
    <cellStyle name="20% – колірна тема 1 5" xfId="23"/>
    <cellStyle name="20% – колірна тема 2 2" xfId="24"/>
    <cellStyle name="20% – колірна тема 2 3" xfId="25"/>
    <cellStyle name="20% – колірна тема 2 4" xfId="26"/>
    <cellStyle name="20% – колірна тема 2 5" xfId="27"/>
    <cellStyle name="20% – колірна тема 3 2" xfId="28"/>
    <cellStyle name="20% – колірна тема 3 3" xfId="29"/>
    <cellStyle name="20% – колірна тема 3 4" xfId="30"/>
    <cellStyle name="20% – колірна тема 3 5" xfId="31"/>
    <cellStyle name="20% – колірна тема 4 2" xfId="32"/>
    <cellStyle name="20% – колірна тема 4 3" xfId="33"/>
    <cellStyle name="20% – колірна тема 4 4" xfId="34"/>
    <cellStyle name="20% – колірна тема 4 5" xfId="35"/>
    <cellStyle name="20% – колірна тема 5 2" xfId="36"/>
    <cellStyle name="20% – колірна тема 5 3" xfId="37"/>
    <cellStyle name="20% – колірна тема 5 4" xfId="38"/>
    <cellStyle name="20% – колірна тема 5 5" xfId="39"/>
    <cellStyle name="20% – колірна тема 6 2" xfId="40"/>
    <cellStyle name="20% – колірна тема 6 3" xfId="41"/>
    <cellStyle name="20% – колірна тема 6 4" xfId="42"/>
    <cellStyle name="20% – колірна тема 6 5" xfId="43"/>
    <cellStyle name="40% – колірна тема 1 2" xfId="44"/>
    <cellStyle name="40% – колірна тема 1 3" xfId="45"/>
    <cellStyle name="40% – колірна тема 1 4" xfId="46"/>
    <cellStyle name="40% – колірна тема 1 5" xfId="47"/>
    <cellStyle name="40% – колірна тема 2 2" xfId="48"/>
    <cellStyle name="40% – колірна тема 2 3" xfId="49"/>
    <cellStyle name="40% – колірна тема 2 4" xfId="50"/>
    <cellStyle name="40% – колірна тема 2 5" xfId="51"/>
    <cellStyle name="40% – колірна тема 3 2" xfId="52"/>
    <cellStyle name="40% – колірна тема 3 3" xfId="53"/>
    <cellStyle name="40% – колірна тема 3 4" xfId="54"/>
    <cellStyle name="40% – колірна тема 3 5" xfId="55"/>
    <cellStyle name="40% – колірна тема 4 2" xfId="56"/>
    <cellStyle name="40% – колірна тема 4 3" xfId="57"/>
    <cellStyle name="40% – колірна тема 4 4" xfId="58"/>
    <cellStyle name="40% – колірна тема 4 5" xfId="59"/>
    <cellStyle name="40% – колірна тема 5 2" xfId="60"/>
    <cellStyle name="40% – колірна тема 5 3" xfId="61"/>
    <cellStyle name="40% – колірна тема 5 4" xfId="62"/>
    <cellStyle name="40% – колірна тема 5 5" xfId="63"/>
    <cellStyle name="40% – колірна тема 6 2" xfId="64"/>
    <cellStyle name="40% – колірна тема 6 3" xfId="65"/>
    <cellStyle name="40% – колірна тема 6 4" xfId="66"/>
    <cellStyle name="40% – колірна тема 6 5" xfId="67"/>
    <cellStyle name="60% – колірна тема 1 2" xfId="68"/>
    <cellStyle name="60% – колірна тема 1 3" xfId="69"/>
    <cellStyle name="60% – колірна тема 1 4" xfId="70"/>
    <cellStyle name="60% – колірна тема 1 5" xfId="71"/>
    <cellStyle name="60% – колірна тема 2 2" xfId="72"/>
    <cellStyle name="60% – колірна тема 2 3" xfId="73"/>
    <cellStyle name="60% – колірна тема 2 4" xfId="74"/>
    <cellStyle name="60% – колірна тема 2 5" xfId="75"/>
    <cellStyle name="60% – колірна тема 3 2" xfId="76"/>
    <cellStyle name="60% – колірна тема 3 3" xfId="77"/>
    <cellStyle name="60% – колірна тема 3 4" xfId="78"/>
    <cellStyle name="60% – колірна тема 3 5" xfId="79"/>
    <cellStyle name="60% – колірна тема 4 2" xfId="80"/>
    <cellStyle name="60% – колірна тема 4 3" xfId="81"/>
    <cellStyle name="60% – колірна тема 4 4" xfId="82"/>
    <cellStyle name="60% – колірна тема 4 5" xfId="83"/>
    <cellStyle name="60% – колірна тема 5 2" xfId="84"/>
    <cellStyle name="60% – колірна тема 5 3" xfId="85"/>
    <cellStyle name="60% – колірна тема 5 4" xfId="86"/>
    <cellStyle name="60% – колірна тема 5 5" xfId="87"/>
    <cellStyle name="60% – колірна тема 6 2" xfId="88"/>
    <cellStyle name="60% – колірна тема 6 3" xfId="89"/>
    <cellStyle name="60% – колірна тема 6 4" xfId="90"/>
    <cellStyle name="60% – колірна тема 6 5" xfId="91"/>
    <cellStyle name="Hyperlink 2" xfId="92"/>
    <cellStyle name="Гіперпосилання 1" xfId="93"/>
    <cellStyle name="Звичайний 2" xfId="94"/>
    <cellStyle name="Звичайний 3" xfId="95"/>
    <cellStyle name="Звичайний 4" xfId="96"/>
    <cellStyle name="Звичайний 5" xfId="97"/>
    <cellStyle name="Звичайний 6" xfId="98"/>
    <cellStyle name="Звичайний 7" xfId="99"/>
    <cellStyle name="Назва 2" xfId="100"/>
    <cellStyle name="Примітка 2" xfId="101"/>
    <cellStyle name="Примітка 3" xfId="102"/>
    <cellStyle name="Примітка 4" xfId="103"/>
    <cellStyle name="Примітка 5" xfId="104"/>
    <cellStyle name="Примітка 6" xfId="10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36"/>
  <sheetViews>
    <sheetView showFormulas="false" showGridLines="true" showRowColHeaders="true" showZeros="true" rightToLeft="false" tabSelected="true" showOutlineSymbols="true" defaultGridColor="true" view="normal" topLeftCell="A163" colorId="64" zoomScale="100" zoomScaleNormal="100" zoomScalePageLayoutView="100" workbookViewId="0">
      <selection pane="topLeft" activeCell="J231" activeCellId="0" sqref="J231"/>
    </sheetView>
  </sheetViews>
  <sheetFormatPr defaultColWidth="10.1015625" defaultRowHeight="15" zeroHeight="false" outlineLevelRow="0" outlineLevelCol="0"/>
  <cols>
    <col collapsed="false" customWidth="true" hidden="false" outlineLevel="0" max="1" min="1" style="0" width="6.49"/>
    <col collapsed="false" customWidth="true" hidden="false" outlineLevel="0" max="2" min="2" style="0" width="21.29"/>
    <col collapsed="false" customWidth="true" hidden="false" outlineLevel="0" max="3" min="3" style="0" width="15.56"/>
    <col collapsed="false" customWidth="true" hidden="false" outlineLevel="0" max="4" min="4" style="0" width="14.69"/>
    <col collapsed="false" customWidth="true" hidden="false" outlineLevel="0" max="5" min="5" style="0" width="18.99"/>
    <col collapsed="false" customWidth="true" hidden="false" outlineLevel="0" max="6" min="6" style="0" width="18.56"/>
    <col collapsed="false" customWidth="true" hidden="false" outlineLevel="0" max="7" min="7" style="0" width="13.29"/>
    <col collapsed="false" customWidth="true" hidden="false" outlineLevel="0" max="9" min="9" style="0" width="11.71"/>
    <col collapsed="false" customWidth="true" hidden="false" outlineLevel="0" max="10" min="10" style="0" width="12.29"/>
    <col collapsed="false" customWidth="true" hidden="false" outlineLevel="0" max="11" min="11" style="0" width="14.69"/>
    <col collapsed="false" customWidth="true" hidden="false" outlineLevel="0" max="12" min="12" style="0" width="14.14"/>
    <col collapsed="false" customWidth="true" hidden="false" outlineLevel="0" max="13" min="13" style="0" width="12.98"/>
    <col collapsed="false" customWidth="true" hidden="false" outlineLevel="0" max="15" min="15" style="0" width="11.57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  <c r="O1" s="3"/>
      <c r="P1" s="3"/>
      <c r="Q1" s="3"/>
    </row>
    <row r="2" customFormat="false" ht="1.5" hidden="false" customHeight="true" outlineLevel="0" collapsed="false"/>
    <row r="3" customFormat="false" ht="15" hidden="true" customHeight="false" outlineLevel="0" collapsed="false"/>
    <row r="4" customFormat="false" ht="34.5" hidden="false" customHeight="true" outlineLevel="0" collapsed="false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/>
      <c r="G4" s="5"/>
      <c r="H4" s="5"/>
      <c r="I4" s="5"/>
      <c r="J4" s="5" t="s">
        <v>6</v>
      </c>
      <c r="K4" s="5" t="s">
        <v>7</v>
      </c>
      <c r="L4" s="5"/>
      <c r="M4" s="5"/>
    </row>
    <row r="5" customFormat="false" ht="42.75" hidden="false" customHeight="true" outlineLevel="0" collapsed="false">
      <c r="A5" s="4"/>
      <c r="B5" s="5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/>
      <c r="K5" s="5" t="s">
        <v>13</v>
      </c>
      <c r="L5" s="5" t="s">
        <v>14</v>
      </c>
      <c r="M5" s="5" t="s">
        <v>15</v>
      </c>
      <c r="P5" s="6"/>
      <c r="Q5" s="6"/>
      <c r="R5" s="6"/>
    </row>
    <row r="6" s="8" customFormat="true" ht="13.5" hidden="false" customHeight="true" outlineLevel="0" collapsed="false">
      <c r="A6" s="7" t="s">
        <v>16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0"/>
      <c r="O6" s="6"/>
    </row>
    <row r="7" customFormat="false" ht="13.8" hidden="false" customHeight="false" outlineLevel="0" collapsed="false">
      <c r="A7" s="9" t="n">
        <v>1</v>
      </c>
      <c r="B7" s="10" t="s">
        <v>17</v>
      </c>
      <c r="C7" s="11" t="n">
        <v>207</v>
      </c>
      <c r="D7" s="11" t="n">
        <v>896.8</v>
      </c>
      <c r="E7" s="12" t="n">
        <v>22132.92</v>
      </c>
      <c r="F7" s="13" t="n">
        <v>101.04</v>
      </c>
      <c r="G7" s="14"/>
      <c r="H7" s="12" t="n">
        <v>402.89</v>
      </c>
      <c r="I7" s="12" t="n">
        <v>65.89</v>
      </c>
      <c r="J7" s="15" t="n">
        <f aca="false">K7/D7</f>
        <v>155.711909009813</v>
      </c>
      <c r="K7" s="16" t="n">
        <f aca="false">L7+M7+E7</f>
        <v>139642.44</v>
      </c>
      <c r="L7" s="16" t="n">
        <f aca="false">F7*1163</f>
        <v>117509.52</v>
      </c>
      <c r="M7" s="16" t="n">
        <f aca="false">G7*9.5</f>
        <v>0</v>
      </c>
      <c r="N7" s="17"/>
      <c r="O7" s="18"/>
      <c r="P7" s="19"/>
    </row>
    <row r="8" customFormat="false" ht="13.8" hidden="false" customHeight="false" outlineLevel="0" collapsed="false">
      <c r="A8" s="9" t="n">
        <v>2</v>
      </c>
      <c r="B8" s="10" t="s">
        <v>18</v>
      </c>
      <c r="C8" s="11" t="n">
        <v>119</v>
      </c>
      <c r="D8" s="11" t="n">
        <v>311</v>
      </c>
      <c r="E8" s="12" t="n">
        <v>4166.72</v>
      </c>
      <c r="F8" s="13" t="n">
        <v>29.36</v>
      </c>
      <c r="G8" s="12" t="n">
        <v>329.56</v>
      </c>
      <c r="H8" s="12" t="n">
        <v>160.47</v>
      </c>
      <c r="I8" s="14"/>
      <c r="J8" s="15" t="n">
        <f aca="false">K8/D8</f>
        <v>133.257942122187</v>
      </c>
      <c r="K8" s="16" t="n">
        <f aca="false">L8+M8+E8</f>
        <v>41443.22</v>
      </c>
      <c r="L8" s="16" t="n">
        <f aca="false">F8*1163</f>
        <v>34145.68</v>
      </c>
      <c r="M8" s="16" t="n">
        <f aca="false">G8*9.5</f>
        <v>3130.82</v>
      </c>
      <c r="N8" s="17"/>
      <c r="O8" s="18"/>
      <c r="P8" s="19"/>
    </row>
    <row r="9" customFormat="false" ht="13.8" hidden="false" customHeight="false" outlineLevel="0" collapsed="false">
      <c r="A9" s="9" t="n">
        <v>3</v>
      </c>
      <c r="B9" s="10" t="s">
        <v>19</v>
      </c>
      <c r="C9" s="11" t="n">
        <v>115</v>
      </c>
      <c r="D9" s="11" t="n">
        <v>2007</v>
      </c>
      <c r="E9" s="12" t="n">
        <v>23385.33</v>
      </c>
      <c r="F9" s="13" t="n">
        <v>196.39</v>
      </c>
      <c r="G9" s="14"/>
      <c r="H9" s="12" t="n">
        <v>292.88</v>
      </c>
      <c r="I9" s="14"/>
      <c r="J9" s="15" t="n">
        <f aca="false">K9/D9</f>
        <v>125.454359740907</v>
      </c>
      <c r="K9" s="16" t="n">
        <f aca="false">L9+M9+E9</f>
        <v>251786.9</v>
      </c>
      <c r="L9" s="16" t="n">
        <f aca="false">F9*1163</f>
        <v>228401.57</v>
      </c>
      <c r="M9" s="16" t="n">
        <f aca="false">G9*9.5</f>
        <v>0</v>
      </c>
      <c r="N9" s="17"/>
      <c r="O9" s="18"/>
      <c r="P9" s="19"/>
    </row>
    <row r="10" customFormat="false" ht="13.8" hidden="false" customHeight="false" outlineLevel="0" collapsed="false">
      <c r="A10" s="9" t="n">
        <v>4</v>
      </c>
      <c r="B10" s="10" t="s">
        <v>20</v>
      </c>
      <c r="C10" s="11" t="n">
        <v>48</v>
      </c>
      <c r="D10" s="11" t="n">
        <v>529</v>
      </c>
      <c r="E10" s="12" t="n">
        <v>9462.13</v>
      </c>
      <c r="F10" s="14"/>
      <c r="G10" s="13" t="n">
        <v>5938.46</v>
      </c>
      <c r="H10" s="12" t="n">
        <v>161.72</v>
      </c>
      <c r="I10" s="14"/>
      <c r="J10" s="15" t="n">
        <f aca="false">K10/D10</f>
        <v>124.53213610586</v>
      </c>
      <c r="K10" s="16" t="n">
        <f aca="false">L10+M10+E10</f>
        <v>65877.5</v>
      </c>
      <c r="L10" s="16" t="n">
        <f aca="false">F10*1163</f>
        <v>0</v>
      </c>
      <c r="M10" s="16" t="n">
        <f aca="false">G10*9.5</f>
        <v>56415.37</v>
      </c>
      <c r="N10" s="17"/>
      <c r="O10" s="18"/>
      <c r="P10" s="19"/>
    </row>
    <row r="11" customFormat="false" ht="13.8" hidden="false" customHeight="false" outlineLevel="0" collapsed="false">
      <c r="A11" s="9" t="n">
        <v>5</v>
      </c>
      <c r="B11" s="10" t="s">
        <v>21</v>
      </c>
      <c r="C11" s="11" t="n">
        <v>156</v>
      </c>
      <c r="D11" s="11" t="n">
        <v>570</v>
      </c>
      <c r="E11" s="12" t="n">
        <v>9475.94</v>
      </c>
      <c r="F11" s="20"/>
      <c r="G11" s="12" t="n">
        <v>5907.49</v>
      </c>
      <c r="H11" s="12" t="n">
        <v>134.69</v>
      </c>
      <c r="I11" s="14"/>
      <c r="J11" s="15" t="n">
        <f aca="false">K11/D11</f>
        <v>115.082622807018</v>
      </c>
      <c r="K11" s="16" t="n">
        <f aca="false">L11+M11+E11</f>
        <v>65597.095</v>
      </c>
      <c r="L11" s="16" t="n">
        <f aca="false">F11*1163</f>
        <v>0</v>
      </c>
      <c r="M11" s="16" t="n">
        <f aca="false">G11*9.5</f>
        <v>56121.155</v>
      </c>
      <c r="N11" s="17"/>
      <c r="O11" s="18"/>
      <c r="P11" s="19"/>
    </row>
    <row r="12" customFormat="false" ht="13.8" hidden="false" customHeight="false" outlineLevel="0" collapsed="false">
      <c r="A12" s="9" t="n">
        <v>6</v>
      </c>
      <c r="B12" s="10" t="s">
        <v>22</v>
      </c>
      <c r="C12" s="11" t="n">
        <v>138</v>
      </c>
      <c r="D12" s="11" t="n">
        <v>868</v>
      </c>
      <c r="E12" s="12" t="n">
        <v>9660.57</v>
      </c>
      <c r="F12" s="13" t="n">
        <v>68.18</v>
      </c>
      <c r="G12" s="14"/>
      <c r="H12" s="12" t="n">
        <v>251.71</v>
      </c>
      <c r="I12" s="12" t="n">
        <v>184.23</v>
      </c>
      <c r="J12" s="15" t="n">
        <f aca="false">K12/D12</f>
        <v>102.481463133641</v>
      </c>
      <c r="K12" s="16" t="n">
        <f aca="false">L12+M12+E12</f>
        <v>88953.91</v>
      </c>
      <c r="L12" s="16" t="n">
        <f aca="false">F12*1163</f>
        <v>79293.34</v>
      </c>
      <c r="M12" s="16" t="n">
        <f aca="false">G12*9.5</f>
        <v>0</v>
      </c>
      <c r="N12" s="17"/>
      <c r="O12" s="18"/>
      <c r="P12" s="19"/>
    </row>
    <row r="13" customFormat="false" ht="13.8" hidden="false" customHeight="false" outlineLevel="0" collapsed="false">
      <c r="A13" s="9" t="n">
        <v>7</v>
      </c>
      <c r="B13" s="10" t="s">
        <v>23</v>
      </c>
      <c r="C13" s="21" t="n">
        <v>219</v>
      </c>
      <c r="D13" s="11" t="n">
        <v>2020.8</v>
      </c>
      <c r="E13" s="12" t="n">
        <v>17088.96</v>
      </c>
      <c r="F13" s="12" t="n">
        <v>154.15</v>
      </c>
      <c r="G13" s="14"/>
      <c r="H13" s="12" t="n">
        <v>694</v>
      </c>
      <c r="I13" s="14"/>
      <c r="J13" s="15" t="n">
        <f aca="false">K13/D13</f>
        <v>97.1721150039588</v>
      </c>
      <c r="K13" s="16" t="n">
        <f aca="false">L13+M13+E13</f>
        <v>196365.41</v>
      </c>
      <c r="L13" s="16" t="n">
        <f aca="false">F13*1163</f>
        <v>179276.45</v>
      </c>
      <c r="M13" s="16" t="n">
        <f aca="false">G13*9.5</f>
        <v>0</v>
      </c>
      <c r="N13" s="17"/>
      <c r="O13" s="18"/>
      <c r="P13" s="19"/>
    </row>
    <row r="14" customFormat="false" ht="13.8" hidden="false" customHeight="false" outlineLevel="0" collapsed="false">
      <c r="A14" s="9" t="n">
        <v>8</v>
      </c>
      <c r="B14" s="10" t="s">
        <v>24</v>
      </c>
      <c r="C14" s="11" t="n">
        <v>212</v>
      </c>
      <c r="D14" s="11" t="n">
        <v>1413.6</v>
      </c>
      <c r="E14" s="12" t="n">
        <v>12619.29</v>
      </c>
      <c r="F14" s="14"/>
      <c r="G14" s="12" t="n">
        <v>12492.47</v>
      </c>
      <c r="H14" s="12" t="n">
        <v>308.66</v>
      </c>
      <c r="I14" s="14"/>
      <c r="J14" s="15" t="n">
        <f aca="false">K14/D14</f>
        <v>92.8818300792304</v>
      </c>
      <c r="K14" s="16" t="n">
        <f aca="false">L14+M14+E14</f>
        <v>131297.755</v>
      </c>
      <c r="L14" s="16" t="n">
        <f aca="false">F14*1163</f>
        <v>0</v>
      </c>
      <c r="M14" s="16" t="n">
        <f aca="false">G14*9.5</f>
        <v>118678.465</v>
      </c>
      <c r="N14" s="17"/>
      <c r="O14" s="18"/>
      <c r="P14" s="19"/>
    </row>
    <row r="15" customFormat="false" ht="13.8" hidden="false" customHeight="false" outlineLevel="0" collapsed="false">
      <c r="A15" s="9" t="n">
        <v>9</v>
      </c>
      <c r="B15" s="10" t="s">
        <v>25</v>
      </c>
      <c r="C15" s="11" t="n">
        <v>204</v>
      </c>
      <c r="D15" s="11" t="n">
        <v>1049.12</v>
      </c>
      <c r="E15" s="12" t="n">
        <v>19226.16</v>
      </c>
      <c r="F15" s="13" t="n">
        <v>64.22</v>
      </c>
      <c r="G15" s="14"/>
      <c r="H15" s="12" t="n">
        <v>525.97</v>
      </c>
      <c r="I15" s="14"/>
      <c r="J15" s="15" t="n">
        <f aca="false">K15/D15</f>
        <v>89.5169475369834</v>
      </c>
      <c r="K15" s="16" t="n">
        <f aca="false">L15+M15+E15</f>
        <v>93914.02</v>
      </c>
      <c r="L15" s="16" t="n">
        <f aca="false">F15*1163</f>
        <v>74687.86</v>
      </c>
      <c r="M15" s="16" t="n">
        <f aca="false">G15*9.5</f>
        <v>0</v>
      </c>
      <c r="N15" s="17"/>
      <c r="O15" s="18"/>
      <c r="P15" s="19"/>
    </row>
    <row r="16" customFormat="false" ht="13.8" hidden="false" customHeight="false" outlineLevel="0" collapsed="false">
      <c r="A16" s="9" t="n">
        <v>10</v>
      </c>
      <c r="B16" s="10" t="s">
        <v>26</v>
      </c>
      <c r="C16" s="11" t="n">
        <v>156</v>
      </c>
      <c r="D16" s="11" t="n">
        <v>951.3</v>
      </c>
      <c r="E16" s="12" t="n">
        <v>14106.87</v>
      </c>
      <c r="F16" s="13" t="n">
        <v>58.12</v>
      </c>
      <c r="G16" s="14"/>
      <c r="H16" s="12" t="n">
        <v>310.63</v>
      </c>
      <c r="I16" s="14"/>
      <c r="J16" s="15" t="n">
        <f aca="false">K16/D16</f>
        <v>85.8829286239882</v>
      </c>
      <c r="K16" s="16" t="n">
        <f aca="false">L16+M16+E16</f>
        <v>81700.43</v>
      </c>
      <c r="L16" s="16" t="n">
        <f aca="false">F16*1163</f>
        <v>67593.56</v>
      </c>
      <c r="M16" s="16" t="n">
        <f aca="false">G16*9.5</f>
        <v>0</v>
      </c>
      <c r="N16" s="17"/>
      <c r="O16" s="18"/>
      <c r="P16" s="19"/>
    </row>
    <row r="17" customFormat="false" ht="13.8" hidden="false" customHeight="false" outlineLevel="0" collapsed="false">
      <c r="A17" s="9" t="n">
        <v>11</v>
      </c>
      <c r="B17" s="10" t="s">
        <v>27</v>
      </c>
      <c r="C17" s="11" t="n">
        <v>360</v>
      </c>
      <c r="D17" s="11" t="n">
        <v>2128.9</v>
      </c>
      <c r="E17" s="12" t="n">
        <v>18587.41</v>
      </c>
      <c r="F17" s="13" t="n">
        <v>140.7</v>
      </c>
      <c r="G17" s="22"/>
      <c r="H17" s="12" t="n">
        <v>544.92</v>
      </c>
      <c r="I17" s="12" t="n">
        <v>143.62</v>
      </c>
      <c r="J17" s="15" t="n">
        <f aca="false">K17/D17</f>
        <v>85.5942082765747</v>
      </c>
      <c r="K17" s="16" t="n">
        <f aca="false">L17+M17+E17</f>
        <v>182221.51</v>
      </c>
      <c r="L17" s="16" t="n">
        <f aca="false">F17*1163</f>
        <v>163634.1</v>
      </c>
      <c r="M17" s="16" t="n">
        <f aca="false">G17*9.5</f>
        <v>0</v>
      </c>
      <c r="N17" s="17"/>
      <c r="O17" s="18"/>
      <c r="P17" s="19"/>
    </row>
    <row r="18" customFormat="false" ht="13.8" hidden="false" customHeight="false" outlineLevel="0" collapsed="false">
      <c r="A18" s="9" t="n">
        <v>12</v>
      </c>
      <c r="B18" s="10" t="s">
        <v>28</v>
      </c>
      <c r="C18" s="21" t="n">
        <v>124</v>
      </c>
      <c r="D18" s="11" t="n">
        <v>628</v>
      </c>
      <c r="E18" s="12" t="n">
        <v>10120.45</v>
      </c>
      <c r="F18" s="13" t="n">
        <v>36.07</v>
      </c>
      <c r="G18" s="14"/>
      <c r="H18" s="12" t="n">
        <v>201.9</v>
      </c>
      <c r="I18" s="14"/>
      <c r="J18" s="15" t="n">
        <f aca="false">K18/D18</f>
        <v>82.9137898089172</v>
      </c>
      <c r="K18" s="16" t="n">
        <f aca="false">L18+M18+E18</f>
        <v>52069.86</v>
      </c>
      <c r="L18" s="16" t="n">
        <f aca="false">F18*1163</f>
        <v>41949.41</v>
      </c>
      <c r="M18" s="16" t="n">
        <f aca="false">G18*9.5</f>
        <v>0</v>
      </c>
      <c r="N18" s="17"/>
      <c r="O18" s="18"/>
      <c r="P18" s="19"/>
    </row>
    <row r="19" customFormat="false" ht="13.8" hidden="false" customHeight="false" outlineLevel="0" collapsed="false">
      <c r="A19" s="9" t="n">
        <v>13</v>
      </c>
      <c r="B19" s="10" t="s">
        <v>29</v>
      </c>
      <c r="C19" s="11" t="n">
        <v>350</v>
      </c>
      <c r="D19" s="11" t="n">
        <v>2104.3</v>
      </c>
      <c r="E19" s="12" t="n">
        <v>13822.66</v>
      </c>
      <c r="F19" s="13" t="n">
        <v>129.42</v>
      </c>
      <c r="G19" s="14"/>
      <c r="H19" s="12" t="n">
        <v>414.84</v>
      </c>
      <c r="I19" s="12" t="n">
        <v>322.97</v>
      </c>
      <c r="J19" s="15" t="n">
        <f aca="false">K19/D19</f>
        <v>78.0963360737537</v>
      </c>
      <c r="K19" s="16" t="n">
        <f aca="false">L19+M19+E19</f>
        <v>164338.12</v>
      </c>
      <c r="L19" s="16" t="n">
        <f aca="false">F19*1163</f>
        <v>150515.46</v>
      </c>
      <c r="M19" s="16" t="n">
        <f aca="false">G19*9.5</f>
        <v>0</v>
      </c>
      <c r="N19" s="17"/>
      <c r="O19" s="18"/>
      <c r="P19" s="19"/>
    </row>
    <row r="20" customFormat="false" ht="13.8" hidden="false" customHeight="false" outlineLevel="0" collapsed="false">
      <c r="A20" s="9" t="n">
        <v>14</v>
      </c>
      <c r="B20" s="10" t="s">
        <v>30</v>
      </c>
      <c r="C20" s="11" t="n">
        <v>320</v>
      </c>
      <c r="D20" s="11" t="n">
        <v>1642.5</v>
      </c>
      <c r="E20" s="12" t="n">
        <v>15612.82</v>
      </c>
      <c r="F20" s="13" t="n">
        <v>95.54</v>
      </c>
      <c r="G20" s="14"/>
      <c r="H20" s="12" t="n">
        <v>563.11</v>
      </c>
      <c r="I20" s="14"/>
      <c r="J20" s="15" t="n">
        <f aca="false">K20/D20</f>
        <v>77.1542404870624</v>
      </c>
      <c r="K20" s="16" t="n">
        <f aca="false">L20+M20+E20</f>
        <v>126725.84</v>
      </c>
      <c r="L20" s="16" t="n">
        <f aca="false">F20*1163</f>
        <v>111113.02</v>
      </c>
      <c r="M20" s="16" t="n">
        <f aca="false">G20*9.5</f>
        <v>0</v>
      </c>
      <c r="N20" s="17"/>
      <c r="O20" s="18"/>
      <c r="P20" s="19"/>
    </row>
    <row r="21" customFormat="false" ht="13.8" hidden="false" customHeight="false" outlineLevel="0" collapsed="false">
      <c r="A21" s="9" t="n">
        <v>15</v>
      </c>
      <c r="B21" s="10" t="s">
        <v>31</v>
      </c>
      <c r="C21" s="11" t="n">
        <v>392</v>
      </c>
      <c r="D21" s="11" t="n">
        <v>1954.8</v>
      </c>
      <c r="E21" s="12" t="n">
        <v>12560.02</v>
      </c>
      <c r="F21" s="13" t="n">
        <v>116.77</v>
      </c>
      <c r="G21" s="14"/>
      <c r="H21" s="12" t="n">
        <v>319.78</v>
      </c>
      <c r="I21" s="12" t="n">
        <v>311.67</v>
      </c>
      <c r="J21" s="15" t="n">
        <f aca="false">K21/D21</f>
        <v>75.8970380601596</v>
      </c>
      <c r="K21" s="16" t="n">
        <f aca="false">L21+M21+E21</f>
        <v>148363.53</v>
      </c>
      <c r="L21" s="16" t="n">
        <f aca="false">F21*1163</f>
        <v>135803.51</v>
      </c>
      <c r="M21" s="16" t="n">
        <f aca="false">G21*9.5</f>
        <v>0</v>
      </c>
      <c r="N21" s="17"/>
      <c r="O21" s="18"/>
      <c r="P21" s="19"/>
    </row>
    <row r="22" customFormat="false" ht="13.8" hidden="false" customHeight="false" outlineLevel="0" collapsed="false">
      <c r="A22" s="9" t="n">
        <v>16</v>
      </c>
      <c r="B22" s="10" t="s">
        <v>32</v>
      </c>
      <c r="C22" s="11" t="n">
        <v>386</v>
      </c>
      <c r="D22" s="11" t="n">
        <v>2129.7</v>
      </c>
      <c r="E22" s="12" t="n">
        <v>17284.73</v>
      </c>
      <c r="F22" s="13" t="n">
        <v>122.96</v>
      </c>
      <c r="G22" s="14"/>
      <c r="H22" s="12" t="n">
        <v>408.56</v>
      </c>
      <c r="I22" s="12" t="n">
        <v>349.03</v>
      </c>
      <c r="J22" s="15" t="n">
        <f aca="false">K22/D22</f>
        <v>75.2628116636146</v>
      </c>
      <c r="K22" s="16" t="n">
        <f aca="false">L22+M22+E22</f>
        <v>160287.21</v>
      </c>
      <c r="L22" s="16" t="n">
        <f aca="false">F22*1163</f>
        <v>143002.48</v>
      </c>
      <c r="M22" s="16" t="n">
        <f aca="false">G22*9.5</f>
        <v>0</v>
      </c>
      <c r="N22" s="17"/>
      <c r="O22" s="18"/>
      <c r="P22" s="19"/>
    </row>
    <row r="23" customFormat="false" ht="13.8" hidden="false" customHeight="false" outlineLevel="0" collapsed="false">
      <c r="A23" s="9" t="n">
        <v>17</v>
      </c>
      <c r="B23" s="10" t="s">
        <v>33</v>
      </c>
      <c r="C23" s="11" t="n">
        <v>347</v>
      </c>
      <c r="D23" s="11" t="n">
        <v>1735</v>
      </c>
      <c r="E23" s="12" t="n">
        <v>17224.79</v>
      </c>
      <c r="F23" s="13" t="n">
        <v>95.73</v>
      </c>
      <c r="G23" s="14"/>
      <c r="H23" s="12" t="n">
        <v>864.16</v>
      </c>
      <c r="I23" s="12" t="n">
        <v>412.59</v>
      </c>
      <c r="J23" s="15" t="n">
        <f aca="false">K23/D23</f>
        <v>74.0972795389049</v>
      </c>
      <c r="K23" s="16" t="n">
        <f aca="false">L23+M23+E23</f>
        <v>128558.78</v>
      </c>
      <c r="L23" s="16" t="n">
        <f aca="false">F23*1163</f>
        <v>111333.99</v>
      </c>
      <c r="M23" s="16" t="n">
        <f aca="false">G23*9.5</f>
        <v>0</v>
      </c>
      <c r="N23" s="17"/>
      <c r="O23" s="18"/>
      <c r="P23" s="19"/>
    </row>
    <row r="24" customFormat="false" ht="13.8" hidden="false" customHeight="false" outlineLevel="0" collapsed="false">
      <c r="A24" s="9" t="n">
        <v>18</v>
      </c>
      <c r="B24" s="10" t="s">
        <v>34</v>
      </c>
      <c r="C24" s="11" t="n">
        <v>416</v>
      </c>
      <c r="D24" s="11" t="n">
        <v>2417</v>
      </c>
      <c r="E24" s="12" t="n">
        <v>15439.88</v>
      </c>
      <c r="F24" s="13" t="n">
        <v>138.38</v>
      </c>
      <c r="G24" s="14"/>
      <c r="H24" s="12" t="n">
        <v>535.26</v>
      </c>
      <c r="I24" s="12" t="n">
        <v>324.9</v>
      </c>
      <c r="J24" s="15" t="n">
        <f aca="false">K24/D24</f>
        <v>72.9730326851469</v>
      </c>
      <c r="K24" s="16" t="n">
        <f aca="false">L24+M24+E24</f>
        <v>176375.82</v>
      </c>
      <c r="L24" s="16" t="n">
        <f aca="false">F24*1163</f>
        <v>160935.94</v>
      </c>
      <c r="M24" s="16" t="n">
        <f aca="false">G24*9.5</f>
        <v>0</v>
      </c>
      <c r="N24" s="17"/>
      <c r="O24" s="18"/>
      <c r="P24" s="19"/>
    </row>
    <row r="25" customFormat="false" ht="13.8" hidden="false" customHeight="false" outlineLevel="0" collapsed="false">
      <c r="A25" s="9" t="n">
        <v>19</v>
      </c>
      <c r="B25" s="10" t="s">
        <v>35</v>
      </c>
      <c r="C25" s="11" t="n">
        <v>337</v>
      </c>
      <c r="D25" s="11" t="n">
        <v>1799.2</v>
      </c>
      <c r="E25" s="12" t="n">
        <v>12747.71</v>
      </c>
      <c r="F25" s="13" t="n">
        <v>101.59</v>
      </c>
      <c r="G25" s="14"/>
      <c r="H25" s="12" t="n">
        <v>588.3</v>
      </c>
      <c r="I25" s="12" t="n">
        <v>218.09</v>
      </c>
      <c r="J25" s="15" t="n">
        <f aca="false">K25/D25</f>
        <v>72.7528234771009</v>
      </c>
      <c r="K25" s="16" t="n">
        <f aca="false">L25+M25+E25</f>
        <v>130896.88</v>
      </c>
      <c r="L25" s="16" t="n">
        <f aca="false">F25*1163</f>
        <v>118149.17</v>
      </c>
      <c r="M25" s="16" t="n">
        <f aca="false">G25*9.5</f>
        <v>0</v>
      </c>
      <c r="N25" s="17"/>
      <c r="O25" s="18"/>
      <c r="P25" s="19"/>
    </row>
    <row r="26" customFormat="false" ht="13.8" hidden="false" customHeight="false" outlineLevel="0" collapsed="false">
      <c r="A26" s="9" t="n">
        <v>20</v>
      </c>
      <c r="B26" s="10" t="s">
        <v>36</v>
      </c>
      <c r="C26" s="11" t="n">
        <v>209</v>
      </c>
      <c r="D26" s="11" t="n">
        <v>1515</v>
      </c>
      <c r="E26" s="12" t="n">
        <v>20402.64</v>
      </c>
      <c r="F26" s="13" t="n">
        <v>76.71</v>
      </c>
      <c r="G26" s="14"/>
      <c r="H26" s="12" t="n">
        <v>483.52</v>
      </c>
      <c r="I26" s="14"/>
      <c r="J26" s="15" t="n">
        <f aca="false">K26/D26</f>
        <v>72.3540396039604</v>
      </c>
      <c r="K26" s="16" t="n">
        <f aca="false">L26+M26+E26</f>
        <v>109616.37</v>
      </c>
      <c r="L26" s="16" t="n">
        <f aca="false">F26*1163</f>
        <v>89213.73</v>
      </c>
      <c r="M26" s="16" t="n">
        <f aca="false">G26*9.5</f>
        <v>0</v>
      </c>
      <c r="N26" s="17"/>
      <c r="O26" s="18"/>
      <c r="P26" s="19"/>
    </row>
    <row r="27" customFormat="false" ht="13.8" hidden="false" customHeight="false" outlineLevel="0" collapsed="false">
      <c r="A27" s="9" t="n">
        <v>21</v>
      </c>
      <c r="B27" s="10" t="s">
        <v>37</v>
      </c>
      <c r="C27" s="11" t="n">
        <v>308</v>
      </c>
      <c r="D27" s="11" t="n">
        <v>1799.2</v>
      </c>
      <c r="E27" s="12" t="n">
        <v>15967.35</v>
      </c>
      <c r="F27" s="13" t="n">
        <v>97.94</v>
      </c>
      <c r="G27" s="14"/>
      <c r="H27" s="12" t="n">
        <v>241.89</v>
      </c>
      <c r="I27" s="23" t="n">
        <v>164.46</v>
      </c>
      <c r="J27" s="15" t="n">
        <f aca="false">K27/D27</f>
        <v>72.1829535349044</v>
      </c>
      <c r="K27" s="16" t="n">
        <f aca="false">L27+M27+E27</f>
        <v>129871.57</v>
      </c>
      <c r="L27" s="16" t="n">
        <f aca="false">F27*1163</f>
        <v>113904.22</v>
      </c>
      <c r="M27" s="16" t="n">
        <f aca="false">G27*9.5</f>
        <v>0</v>
      </c>
      <c r="N27" s="17"/>
      <c r="O27" s="18"/>
      <c r="P27" s="19"/>
    </row>
    <row r="28" customFormat="false" ht="13.8" hidden="false" customHeight="false" outlineLevel="0" collapsed="false">
      <c r="A28" s="9" t="n">
        <v>22</v>
      </c>
      <c r="B28" s="10" t="s">
        <v>38</v>
      </c>
      <c r="C28" s="11" t="n">
        <v>306</v>
      </c>
      <c r="D28" s="11" t="n">
        <v>2129.7</v>
      </c>
      <c r="E28" s="12" t="n">
        <v>10372.49</v>
      </c>
      <c r="F28" s="13" t="n">
        <v>122.86</v>
      </c>
      <c r="G28" s="14"/>
      <c r="H28" s="12" t="n">
        <v>452.6</v>
      </c>
      <c r="I28" s="12" t="n">
        <v>311.98</v>
      </c>
      <c r="J28" s="15" t="n">
        <f aca="false">K28/D28</f>
        <v>71.9625628022726</v>
      </c>
      <c r="K28" s="16" t="n">
        <f aca="false">L28+M28+E28</f>
        <v>153258.67</v>
      </c>
      <c r="L28" s="16" t="n">
        <f aca="false">F28*1163</f>
        <v>142886.18</v>
      </c>
      <c r="M28" s="16" t="n">
        <f aca="false">G28*9.5</f>
        <v>0</v>
      </c>
      <c r="N28" s="17"/>
      <c r="O28" s="18"/>
      <c r="P28" s="19"/>
    </row>
    <row r="29" customFormat="false" ht="13.8" hidden="false" customHeight="false" outlineLevel="0" collapsed="false">
      <c r="A29" s="9" t="n">
        <v>23</v>
      </c>
      <c r="B29" s="10" t="s">
        <v>39</v>
      </c>
      <c r="C29" s="11" t="n">
        <v>322</v>
      </c>
      <c r="D29" s="11" t="n">
        <v>2437.4</v>
      </c>
      <c r="E29" s="12" t="n">
        <v>16385.8</v>
      </c>
      <c r="F29" s="13" t="n">
        <v>136.36</v>
      </c>
      <c r="G29" s="14"/>
      <c r="H29" s="12" t="n">
        <v>714.65</v>
      </c>
      <c r="I29" s="12" t="n">
        <v>227.92</v>
      </c>
      <c r="J29" s="15" t="n">
        <f aca="false">K29/D29</f>
        <v>71.7865266267334</v>
      </c>
      <c r="K29" s="16" t="n">
        <f aca="false">L29+M29+E29</f>
        <v>174972.48</v>
      </c>
      <c r="L29" s="16" t="n">
        <f aca="false">F29*1163</f>
        <v>158586.68</v>
      </c>
      <c r="M29" s="16" t="n">
        <f aca="false">G29*9.5</f>
        <v>0</v>
      </c>
      <c r="N29" s="17"/>
      <c r="O29" s="18"/>
      <c r="P29" s="19"/>
    </row>
    <row r="30" customFormat="false" ht="13.8" hidden="false" customHeight="false" outlineLevel="0" collapsed="false">
      <c r="A30" s="9" t="n">
        <v>24</v>
      </c>
      <c r="B30" s="10" t="s">
        <v>40</v>
      </c>
      <c r="C30" s="11" t="n">
        <v>453</v>
      </c>
      <c r="D30" s="11" t="n">
        <v>2417</v>
      </c>
      <c r="E30" s="12" t="n">
        <v>26762.4</v>
      </c>
      <c r="F30" s="13" t="n">
        <v>124.99</v>
      </c>
      <c r="G30" s="14"/>
      <c r="H30" s="12" t="n">
        <v>826.13</v>
      </c>
      <c r="I30" s="12" t="n">
        <v>269.57</v>
      </c>
      <c r="J30" s="15" t="n">
        <f aca="false">K30/D30</f>
        <v>71.2146338436078</v>
      </c>
      <c r="K30" s="16" t="n">
        <f aca="false">L30+M30+E30</f>
        <v>172125.77</v>
      </c>
      <c r="L30" s="16" t="n">
        <f aca="false">F30*1163</f>
        <v>145363.37</v>
      </c>
      <c r="M30" s="16" t="n">
        <f aca="false">G30*9.5</f>
        <v>0</v>
      </c>
      <c r="N30" s="17"/>
      <c r="O30" s="18"/>
      <c r="P30" s="19"/>
    </row>
    <row r="31" customFormat="false" ht="13.8" hidden="false" customHeight="false" outlineLevel="0" collapsed="false">
      <c r="A31" s="9" t="n">
        <v>25</v>
      </c>
      <c r="B31" s="10" t="s">
        <v>41</v>
      </c>
      <c r="C31" s="11" t="n">
        <v>48</v>
      </c>
      <c r="D31" s="11" t="n">
        <v>530</v>
      </c>
      <c r="E31" s="12" t="n">
        <v>4655.74</v>
      </c>
      <c r="F31" s="13" t="n">
        <v>28.39</v>
      </c>
      <c r="G31" s="14"/>
      <c r="H31" s="12" t="n">
        <v>80.36</v>
      </c>
      <c r="I31" s="14"/>
      <c r="J31" s="15" t="n">
        <f aca="false">K31/D31</f>
        <v>71.0817169811321</v>
      </c>
      <c r="K31" s="16" t="n">
        <f aca="false">L31+M31+E31</f>
        <v>37673.31</v>
      </c>
      <c r="L31" s="16" t="n">
        <f aca="false">F31*1163</f>
        <v>33017.57</v>
      </c>
      <c r="M31" s="16" t="n">
        <f aca="false">G31*9.5</f>
        <v>0</v>
      </c>
      <c r="N31" s="17"/>
      <c r="O31" s="18"/>
      <c r="P31" s="19"/>
    </row>
    <row r="32" customFormat="false" ht="13.8" hidden="false" customHeight="false" outlineLevel="0" collapsed="false">
      <c r="A32" s="9" t="n">
        <v>26</v>
      </c>
      <c r="B32" s="10" t="s">
        <v>42</v>
      </c>
      <c r="C32" s="21" t="n">
        <v>222</v>
      </c>
      <c r="D32" s="11" t="n">
        <v>1803.7</v>
      </c>
      <c r="E32" s="12" t="n">
        <v>12392.26</v>
      </c>
      <c r="F32" s="13" t="n">
        <v>99.46</v>
      </c>
      <c r="G32" s="14"/>
      <c r="H32" s="12" t="n">
        <v>272.23</v>
      </c>
      <c r="I32" s="12" t="n">
        <v>161.66</v>
      </c>
      <c r="J32" s="15" t="n">
        <f aca="false">K32/D32</f>
        <v>71.0008538005211</v>
      </c>
      <c r="K32" s="16" t="n">
        <f aca="false">L32+M32+E32</f>
        <v>128064.24</v>
      </c>
      <c r="L32" s="16" t="n">
        <f aca="false">F32*1163</f>
        <v>115671.98</v>
      </c>
      <c r="M32" s="16" t="n">
        <f aca="false">G32*9.5</f>
        <v>0</v>
      </c>
      <c r="N32" s="17"/>
      <c r="O32" s="18"/>
      <c r="P32" s="19"/>
    </row>
    <row r="33" customFormat="false" ht="13.8" hidden="false" customHeight="false" outlineLevel="0" collapsed="false">
      <c r="A33" s="9" t="n">
        <v>27</v>
      </c>
      <c r="B33" s="10" t="s">
        <v>43</v>
      </c>
      <c r="C33" s="11" t="n">
        <v>324</v>
      </c>
      <c r="D33" s="11" t="n">
        <v>2274.9</v>
      </c>
      <c r="E33" s="12" t="n">
        <v>14470.82</v>
      </c>
      <c r="F33" s="13" t="n">
        <v>120.63</v>
      </c>
      <c r="G33" s="14"/>
      <c r="H33" s="12" t="n">
        <v>449.6</v>
      </c>
      <c r="I33" s="12" t="n">
        <v>148.02</v>
      </c>
      <c r="J33" s="15" t="n">
        <f aca="false">K33/D33</f>
        <v>68.0309068530485</v>
      </c>
      <c r="K33" s="16" t="n">
        <f aca="false">L33+M33+E33</f>
        <v>154763.51</v>
      </c>
      <c r="L33" s="16" t="n">
        <f aca="false">F33*1163</f>
        <v>140292.69</v>
      </c>
      <c r="M33" s="16" t="n">
        <f aca="false">G33*9.5</f>
        <v>0</v>
      </c>
      <c r="N33" s="17"/>
      <c r="O33" s="18"/>
      <c r="P33" s="19"/>
      <c r="S33" s="19"/>
    </row>
    <row r="34" customFormat="false" ht="13.8" hidden="false" customHeight="false" outlineLevel="0" collapsed="false">
      <c r="A34" s="9" t="n">
        <v>28</v>
      </c>
      <c r="B34" s="10" t="s">
        <v>44</v>
      </c>
      <c r="C34" s="11" t="n">
        <v>382</v>
      </c>
      <c r="D34" s="11" t="n">
        <v>2436</v>
      </c>
      <c r="E34" s="12" t="n">
        <v>21467.98</v>
      </c>
      <c r="F34" s="13" t="n">
        <v>120.51</v>
      </c>
      <c r="G34" s="14"/>
      <c r="H34" s="12" t="n">
        <v>840.51</v>
      </c>
      <c r="I34" s="12" t="n">
        <v>325.51</v>
      </c>
      <c r="J34" s="15" t="n">
        <f aca="false">K34/D34</f>
        <v>66.3469252873563</v>
      </c>
      <c r="K34" s="16" t="n">
        <f aca="false">L34+M34+E34</f>
        <v>161621.11</v>
      </c>
      <c r="L34" s="16" t="n">
        <f aca="false">F34*1163</f>
        <v>140153.13</v>
      </c>
      <c r="M34" s="16" t="n">
        <f aca="false">G34*9.5</f>
        <v>0</v>
      </c>
      <c r="N34" s="17"/>
      <c r="O34" s="18"/>
      <c r="P34" s="19"/>
    </row>
    <row r="35" customFormat="false" ht="13.8" hidden="false" customHeight="false" outlineLevel="0" collapsed="false">
      <c r="A35" s="9" t="n">
        <v>29</v>
      </c>
      <c r="B35" s="10" t="s">
        <v>45</v>
      </c>
      <c r="C35" s="11" t="n">
        <v>43</v>
      </c>
      <c r="D35" s="11" t="n">
        <v>550</v>
      </c>
      <c r="E35" s="12" t="n">
        <v>7237.38</v>
      </c>
      <c r="F35" s="14"/>
      <c r="G35" s="13" t="n">
        <v>3043.59</v>
      </c>
      <c r="H35" s="12" t="n">
        <v>128.89</v>
      </c>
      <c r="I35" s="14"/>
      <c r="J35" s="15" t="n">
        <f aca="false">K35/D35</f>
        <v>65.7299727272727</v>
      </c>
      <c r="K35" s="16" t="n">
        <f aca="false">L35+M35+E35</f>
        <v>36151.485</v>
      </c>
      <c r="L35" s="16" t="n">
        <f aca="false">F35*1163</f>
        <v>0</v>
      </c>
      <c r="M35" s="16" t="n">
        <f aca="false">G35*9.5</f>
        <v>28914.105</v>
      </c>
      <c r="N35" s="17"/>
      <c r="O35" s="18"/>
      <c r="P35" s="19"/>
    </row>
    <row r="36" customFormat="false" ht="13.8" hidden="false" customHeight="false" outlineLevel="0" collapsed="false">
      <c r="A36" s="9" t="n">
        <v>30</v>
      </c>
      <c r="B36" s="10" t="s">
        <v>46</v>
      </c>
      <c r="C36" s="11" t="n">
        <v>364</v>
      </c>
      <c r="D36" s="11" t="n">
        <v>2103.2</v>
      </c>
      <c r="E36" s="12" t="n">
        <v>15184.5</v>
      </c>
      <c r="F36" s="13" t="n">
        <v>105.65</v>
      </c>
      <c r="G36" s="14"/>
      <c r="H36" s="12" t="n">
        <v>485.24</v>
      </c>
      <c r="I36" s="12" t="n">
        <v>337.45</v>
      </c>
      <c r="J36" s="15" t="n">
        <f aca="false">K36/D36</f>
        <v>65.6406666032712</v>
      </c>
      <c r="K36" s="16" t="n">
        <f aca="false">L36+M36+E36</f>
        <v>138055.45</v>
      </c>
      <c r="L36" s="16" t="n">
        <f aca="false">F36*1163</f>
        <v>122870.95</v>
      </c>
      <c r="M36" s="16" t="n">
        <f aca="false">G36*9.5</f>
        <v>0</v>
      </c>
      <c r="N36" s="17"/>
      <c r="O36" s="18"/>
      <c r="P36" s="19"/>
    </row>
    <row r="37" customFormat="false" ht="13.8" hidden="false" customHeight="false" outlineLevel="0" collapsed="false">
      <c r="A37" s="9" t="n">
        <v>31</v>
      </c>
      <c r="B37" s="10" t="s">
        <v>47</v>
      </c>
      <c r="C37" s="11" t="n">
        <v>307</v>
      </c>
      <c r="D37" s="11" t="n">
        <v>2129.7</v>
      </c>
      <c r="E37" s="12" t="n">
        <v>15799.66</v>
      </c>
      <c r="F37" s="13" t="n">
        <v>105.96</v>
      </c>
      <c r="G37" s="14"/>
      <c r="H37" s="12" t="n">
        <v>586.56</v>
      </c>
      <c r="I37" s="12" t="n">
        <v>231.49</v>
      </c>
      <c r="J37" s="15" t="n">
        <f aca="false">K37/D37</f>
        <v>65.2820303329107</v>
      </c>
      <c r="K37" s="16" t="n">
        <f aca="false">L37+M37+E37</f>
        <v>139031.14</v>
      </c>
      <c r="L37" s="16" t="n">
        <f aca="false">F37*1163</f>
        <v>123231.48</v>
      </c>
      <c r="M37" s="16" t="n">
        <f aca="false">G37*9.5</f>
        <v>0</v>
      </c>
      <c r="N37" s="17"/>
      <c r="O37" s="18"/>
      <c r="P37" s="19"/>
    </row>
    <row r="38" customFormat="false" ht="13.8" hidden="false" customHeight="false" outlineLevel="0" collapsed="false">
      <c r="A38" s="9" t="n">
        <v>32</v>
      </c>
      <c r="B38" s="10" t="s">
        <v>48</v>
      </c>
      <c r="C38" s="11" t="n">
        <v>124</v>
      </c>
      <c r="D38" s="11" t="n">
        <v>1098.2</v>
      </c>
      <c r="E38" s="12" t="n">
        <v>7054.23</v>
      </c>
      <c r="F38" s="13" t="n">
        <v>55.32</v>
      </c>
      <c r="G38" s="14"/>
      <c r="H38" s="12" t="n">
        <v>215.11</v>
      </c>
      <c r="I38" s="12" t="n">
        <v>83.42</v>
      </c>
      <c r="J38" s="15" t="n">
        <f aca="false">K38/D38</f>
        <v>65.0076397741759</v>
      </c>
      <c r="K38" s="16" t="n">
        <f aca="false">L38+M38+E38</f>
        <v>71391.39</v>
      </c>
      <c r="L38" s="16" t="n">
        <f aca="false">F38*1163</f>
        <v>64337.16</v>
      </c>
      <c r="M38" s="16" t="n">
        <f aca="false">G38*9.5</f>
        <v>0</v>
      </c>
      <c r="N38" s="17"/>
      <c r="O38" s="18"/>
      <c r="P38" s="19"/>
      <c r="S38" s="24"/>
    </row>
    <row r="39" customFormat="false" ht="13.8" hidden="false" customHeight="false" outlineLevel="0" collapsed="false">
      <c r="A39" s="9" t="n">
        <v>33</v>
      </c>
      <c r="B39" s="10" t="s">
        <v>49</v>
      </c>
      <c r="C39" s="11" t="n">
        <v>330</v>
      </c>
      <c r="D39" s="11" t="n">
        <v>2437</v>
      </c>
      <c r="E39" s="12" t="n">
        <v>25795.69</v>
      </c>
      <c r="F39" s="13" t="n">
        <v>109.71</v>
      </c>
      <c r="G39" s="14"/>
      <c r="H39" s="12" t="n">
        <v>482.89</v>
      </c>
      <c r="I39" s="12" t="n">
        <v>112.19</v>
      </c>
      <c r="J39" s="15" t="n">
        <f aca="false">K39/D39</f>
        <v>62.941493639721</v>
      </c>
      <c r="K39" s="16" t="n">
        <f aca="false">L39+M39+E39</f>
        <v>153388.42</v>
      </c>
      <c r="L39" s="16" t="n">
        <f aca="false">F39*1163</f>
        <v>127592.73</v>
      </c>
      <c r="M39" s="16" t="n">
        <f aca="false">G39*9.5</f>
        <v>0</v>
      </c>
      <c r="N39" s="17"/>
      <c r="O39" s="18"/>
      <c r="P39" s="19"/>
    </row>
    <row r="40" customFormat="false" ht="13.8" hidden="false" customHeight="false" outlineLevel="0" collapsed="false">
      <c r="A40" s="9" t="n">
        <v>34</v>
      </c>
      <c r="B40" s="10" t="s">
        <v>50</v>
      </c>
      <c r="C40" s="11" t="n">
        <v>307</v>
      </c>
      <c r="D40" s="11" t="n">
        <v>1798.9</v>
      </c>
      <c r="E40" s="12" t="n">
        <v>9444.31</v>
      </c>
      <c r="F40" s="13" t="n">
        <v>88.63</v>
      </c>
      <c r="G40" s="14"/>
      <c r="H40" s="12" t="n">
        <v>265.71</v>
      </c>
      <c r="I40" s="14"/>
      <c r="J40" s="15" t="n">
        <f aca="false">K40/D40</f>
        <v>62.5498916004225</v>
      </c>
      <c r="K40" s="16" t="n">
        <f aca="false">L40+M40+E40</f>
        <v>112521</v>
      </c>
      <c r="L40" s="16" t="n">
        <f aca="false">F40*1163</f>
        <v>103076.69</v>
      </c>
      <c r="M40" s="16" t="n">
        <f aca="false">G40*9.5</f>
        <v>0</v>
      </c>
      <c r="N40" s="17"/>
      <c r="O40" s="18"/>
      <c r="P40" s="19"/>
      <c r="S40" s="24"/>
    </row>
    <row r="41" customFormat="false" ht="13.8" hidden="false" customHeight="false" outlineLevel="0" collapsed="false">
      <c r="A41" s="9" t="n">
        <v>35</v>
      </c>
      <c r="B41" s="10" t="s">
        <v>51</v>
      </c>
      <c r="C41" s="11" t="n">
        <v>185</v>
      </c>
      <c r="D41" s="11" t="n">
        <v>1099.3</v>
      </c>
      <c r="E41" s="12" t="n">
        <v>9823.4</v>
      </c>
      <c r="F41" s="13" t="n">
        <v>50.22</v>
      </c>
      <c r="G41" s="14"/>
      <c r="H41" s="12" t="n">
        <v>217.4</v>
      </c>
      <c r="I41" s="14"/>
      <c r="J41" s="15" t="n">
        <f aca="false">K41/D41</f>
        <v>62.0660966069317</v>
      </c>
      <c r="K41" s="16" t="n">
        <f aca="false">L41+M41+E41</f>
        <v>68229.26</v>
      </c>
      <c r="L41" s="16" t="n">
        <f aca="false">F41*1163</f>
        <v>58405.86</v>
      </c>
      <c r="M41" s="16" t="n">
        <f aca="false">G41*9.5</f>
        <v>0</v>
      </c>
      <c r="N41" s="17"/>
      <c r="O41" s="18"/>
      <c r="P41" s="19"/>
    </row>
    <row r="42" customFormat="false" ht="13.8" hidden="false" customHeight="false" outlineLevel="0" collapsed="false">
      <c r="A42" s="9" t="n">
        <v>36</v>
      </c>
      <c r="B42" s="10" t="s">
        <v>52</v>
      </c>
      <c r="C42" s="11" t="n">
        <v>360</v>
      </c>
      <c r="D42" s="11" t="n">
        <v>2237</v>
      </c>
      <c r="E42" s="12" t="n">
        <v>20784.93</v>
      </c>
      <c r="F42" s="13" t="n">
        <v>101.24</v>
      </c>
      <c r="G42" s="14"/>
      <c r="H42" s="12" t="n">
        <v>687.2</v>
      </c>
      <c r="I42" s="14"/>
      <c r="J42" s="15" t="n">
        <f aca="false">K42/D42</f>
        <v>61.9253687974967</v>
      </c>
      <c r="K42" s="16" t="n">
        <f aca="false">L42+M42+E42</f>
        <v>138527.05</v>
      </c>
      <c r="L42" s="16" t="n">
        <f aca="false">F42*1163</f>
        <v>117742.12</v>
      </c>
      <c r="M42" s="16" t="n">
        <f aca="false">G42*9.5</f>
        <v>0</v>
      </c>
      <c r="N42" s="17"/>
      <c r="O42" s="18"/>
      <c r="P42" s="19"/>
    </row>
    <row r="43" customFormat="false" ht="13.8" hidden="false" customHeight="false" outlineLevel="0" collapsed="false">
      <c r="A43" s="9" t="n">
        <v>37</v>
      </c>
      <c r="B43" s="10" t="s">
        <v>53</v>
      </c>
      <c r="C43" s="11" t="n">
        <v>213</v>
      </c>
      <c r="D43" s="11" t="n">
        <v>2044.3</v>
      </c>
      <c r="E43" s="12" t="n">
        <v>26515.49</v>
      </c>
      <c r="F43" s="13" t="n">
        <v>85.2</v>
      </c>
      <c r="G43" s="14"/>
      <c r="H43" s="23" t="n">
        <v>299.45</v>
      </c>
      <c r="I43" s="12" t="n">
        <v>201.75</v>
      </c>
      <c r="J43" s="15" t="n">
        <f aca="false">K43/D43</f>
        <v>61.440634936164</v>
      </c>
      <c r="K43" s="16" t="n">
        <f aca="false">L43+M43+E43</f>
        <v>125603.09</v>
      </c>
      <c r="L43" s="16" t="n">
        <f aca="false">F43*1163</f>
        <v>99087.6</v>
      </c>
      <c r="M43" s="16" t="n">
        <f aca="false">G43*9.5</f>
        <v>0</v>
      </c>
      <c r="N43" s="17"/>
      <c r="O43" s="18"/>
      <c r="P43" s="19"/>
    </row>
    <row r="44" customFormat="false" ht="13.8" hidden="false" customHeight="false" outlineLevel="0" collapsed="false">
      <c r="A44" s="9" t="n">
        <v>38</v>
      </c>
      <c r="B44" s="10" t="s">
        <v>54</v>
      </c>
      <c r="C44" s="11" t="n">
        <v>315</v>
      </c>
      <c r="D44" s="11" t="n">
        <v>2129.7</v>
      </c>
      <c r="E44" s="12" t="n">
        <v>12946.18</v>
      </c>
      <c r="F44" s="13" t="n">
        <v>99.99</v>
      </c>
      <c r="G44" s="14"/>
      <c r="H44" s="12" t="n">
        <v>375.7</v>
      </c>
      <c r="I44" s="12" t="n">
        <v>172.91</v>
      </c>
      <c r="J44" s="15" t="n">
        <f aca="false">K44/D44</f>
        <v>60.6820444194018</v>
      </c>
      <c r="K44" s="16" t="n">
        <f aca="false">L44+M44+E44</f>
        <v>129234.55</v>
      </c>
      <c r="L44" s="16" t="n">
        <f aca="false">F44*1163</f>
        <v>116288.37</v>
      </c>
      <c r="M44" s="16" t="n">
        <f aca="false">G44*9.5</f>
        <v>0</v>
      </c>
      <c r="N44" s="17"/>
      <c r="O44" s="18"/>
      <c r="P44" s="19"/>
    </row>
    <row r="45" customFormat="false" ht="13.8" hidden="false" customHeight="false" outlineLevel="0" collapsed="false">
      <c r="A45" s="9" t="n">
        <v>39</v>
      </c>
      <c r="B45" s="10" t="s">
        <v>55</v>
      </c>
      <c r="C45" s="11" t="n">
        <v>228</v>
      </c>
      <c r="D45" s="11" t="n">
        <v>1515</v>
      </c>
      <c r="E45" s="12" t="n">
        <v>14452.99</v>
      </c>
      <c r="F45" s="13" t="n">
        <v>65.33</v>
      </c>
      <c r="G45" s="14"/>
      <c r="H45" s="12" t="n">
        <v>300.14</v>
      </c>
      <c r="I45" s="14"/>
      <c r="J45" s="15" t="n">
        <f aca="false">K45/D45</f>
        <v>59.6909438943894</v>
      </c>
      <c r="K45" s="16" t="n">
        <f aca="false">L45+M45+E45</f>
        <v>90431.78</v>
      </c>
      <c r="L45" s="16" t="n">
        <f aca="false">F45*1163</f>
        <v>75978.79</v>
      </c>
      <c r="M45" s="16" t="n">
        <f aca="false">G45*9.5</f>
        <v>0</v>
      </c>
      <c r="N45" s="17"/>
      <c r="O45" s="18"/>
      <c r="P45" s="19"/>
    </row>
    <row r="46" customFormat="false" ht="13.8" hidden="false" customHeight="false" outlineLevel="0" collapsed="false">
      <c r="A46" s="9" t="n">
        <v>40</v>
      </c>
      <c r="B46" s="10" t="s">
        <v>56</v>
      </c>
      <c r="C46" s="11" t="n">
        <v>321</v>
      </c>
      <c r="D46" s="11" t="n">
        <v>2103.9</v>
      </c>
      <c r="E46" s="12" t="n">
        <v>10955.78</v>
      </c>
      <c r="F46" s="13" t="n">
        <v>98.43</v>
      </c>
      <c r="G46" s="22"/>
      <c r="H46" s="12" t="n">
        <v>488.54</v>
      </c>
      <c r="I46" s="12" t="n">
        <v>240.19</v>
      </c>
      <c r="J46" s="15" t="n">
        <f aca="false">K46/D46</f>
        <v>59.6177907695233</v>
      </c>
      <c r="K46" s="16" t="n">
        <f aca="false">L46+M46+E46</f>
        <v>125429.87</v>
      </c>
      <c r="L46" s="16" t="n">
        <f aca="false">F46*1163</f>
        <v>114474.09</v>
      </c>
      <c r="M46" s="16" t="n">
        <f aca="false">G46*9.5</f>
        <v>0</v>
      </c>
      <c r="N46" s="17"/>
      <c r="O46" s="18"/>
      <c r="P46" s="19"/>
    </row>
    <row r="47" customFormat="false" ht="13.8" hidden="false" customHeight="false" outlineLevel="0" collapsed="false">
      <c r="A47" s="9" t="n">
        <v>41</v>
      </c>
      <c r="B47" s="10" t="s">
        <v>57</v>
      </c>
      <c r="C47" s="11" t="n">
        <v>220</v>
      </c>
      <c r="D47" s="11" t="n">
        <v>1330</v>
      </c>
      <c r="E47" s="12" t="n">
        <v>14225.38</v>
      </c>
      <c r="F47" s="13" t="n">
        <v>55.61</v>
      </c>
      <c r="G47" s="14"/>
      <c r="H47" s="12" t="n">
        <v>400.96</v>
      </c>
      <c r="I47" s="14"/>
      <c r="J47" s="15" t="n">
        <f aca="false">K47/D47</f>
        <v>59.3231654135338</v>
      </c>
      <c r="K47" s="16" t="n">
        <f aca="false">L47+M47+E47</f>
        <v>78899.81</v>
      </c>
      <c r="L47" s="16" t="n">
        <f aca="false">F47*1163</f>
        <v>64674.43</v>
      </c>
      <c r="M47" s="16" t="n">
        <f aca="false">G47*9.5</f>
        <v>0</v>
      </c>
      <c r="N47" s="17"/>
      <c r="O47" s="18"/>
      <c r="P47" s="19"/>
    </row>
    <row r="48" customFormat="false" ht="13.8" hidden="false" customHeight="false" outlineLevel="0" collapsed="false">
      <c r="A48" s="9" t="n">
        <v>42</v>
      </c>
      <c r="B48" s="10" t="s">
        <v>58</v>
      </c>
      <c r="C48" s="11" t="n">
        <v>450</v>
      </c>
      <c r="D48" s="11" t="n">
        <v>2462.18</v>
      </c>
      <c r="E48" s="12" t="n">
        <v>28499.2</v>
      </c>
      <c r="F48" s="13" t="n">
        <v>95.4</v>
      </c>
      <c r="G48" s="14"/>
      <c r="H48" s="12" t="n">
        <v>578.03</v>
      </c>
      <c r="I48" s="23" t="n">
        <v>551.14</v>
      </c>
      <c r="J48" s="15" t="n">
        <f aca="false">K48/D48</f>
        <v>56.6365578471111</v>
      </c>
      <c r="K48" s="16" t="n">
        <f aca="false">L48+M48+E48</f>
        <v>139449.4</v>
      </c>
      <c r="L48" s="16" t="n">
        <f aca="false">F48*1163</f>
        <v>110950.2</v>
      </c>
      <c r="M48" s="16" t="n">
        <f aca="false">G48*9.5</f>
        <v>0</v>
      </c>
      <c r="N48" s="17"/>
      <c r="O48" s="18"/>
      <c r="P48" s="19"/>
    </row>
    <row r="49" customFormat="false" ht="13.8" hidden="false" customHeight="false" outlineLevel="0" collapsed="false">
      <c r="A49" s="9" t="n">
        <v>43</v>
      </c>
      <c r="B49" s="10" t="s">
        <v>59</v>
      </c>
      <c r="C49" s="11" t="n">
        <v>54</v>
      </c>
      <c r="D49" s="11" t="n">
        <v>1066</v>
      </c>
      <c r="E49" s="12" t="n">
        <v>20977.98</v>
      </c>
      <c r="F49" s="13" t="n">
        <v>33.12</v>
      </c>
      <c r="G49" s="14"/>
      <c r="H49" s="14"/>
      <c r="I49" s="14"/>
      <c r="J49" s="15" t="n">
        <f aca="false">K49/D49</f>
        <v>55.8128893058161</v>
      </c>
      <c r="K49" s="16" t="n">
        <f aca="false">L49+M49+E49</f>
        <v>59496.54</v>
      </c>
      <c r="L49" s="16" t="n">
        <f aca="false">F49*1163</f>
        <v>38518.56</v>
      </c>
      <c r="M49" s="16" t="n">
        <f aca="false">G49*9.5</f>
        <v>0</v>
      </c>
      <c r="N49" s="17"/>
      <c r="O49" s="18"/>
      <c r="P49" s="19"/>
    </row>
    <row r="50" customFormat="false" ht="13.8" hidden="false" customHeight="false" outlineLevel="0" collapsed="false">
      <c r="A50" s="9" t="n">
        <v>44</v>
      </c>
      <c r="B50" s="10" t="s">
        <v>60</v>
      </c>
      <c r="C50" s="11" t="n">
        <v>378</v>
      </c>
      <c r="D50" s="11" t="n">
        <v>2104</v>
      </c>
      <c r="E50" s="12" t="n">
        <v>15628.22</v>
      </c>
      <c r="F50" s="13" t="n">
        <v>86.72</v>
      </c>
      <c r="G50" s="14"/>
      <c r="H50" s="12" t="n">
        <v>286.84</v>
      </c>
      <c r="I50" s="12" t="n">
        <v>318.67</v>
      </c>
      <c r="J50" s="15" t="n">
        <f aca="false">K50/D50</f>
        <v>55.3629182509506</v>
      </c>
      <c r="K50" s="16" t="n">
        <f aca="false">L50+M50+E50</f>
        <v>116483.58</v>
      </c>
      <c r="L50" s="16" t="n">
        <f aca="false">F50*1163</f>
        <v>100855.36</v>
      </c>
      <c r="M50" s="16" t="n">
        <f aca="false">G50*9.5</f>
        <v>0</v>
      </c>
      <c r="N50" s="17"/>
      <c r="O50" s="18"/>
      <c r="P50" s="19"/>
    </row>
    <row r="51" customFormat="false" ht="13.8" hidden="false" customHeight="false" outlineLevel="0" collapsed="false">
      <c r="A51" s="9" t="n">
        <v>45</v>
      </c>
      <c r="B51" s="10" t="s">
        <v>61</v>
      </c>
      <c r="C51" s="11" t="n">
        <v>359</v>
      </c>
      <c r="D51" s="11" t="n">
        <v>2319</v>
      </c>
      <c r="E51" s="12" t="n">
        <v>14837.53</v>
      </c>
      <c r="F51" s="13" t="n">
        <v>91.47</v>
      </c>
      <c r="G51" s="14"/>
      <c r="H51" s="13" t="n">
        <v>620.09</v>
      </c>
      <c r="I51" s="23" t="n">
        <v>54</v>
      </c>
      <c r="J51" s="15" t="n">
        <f aca="false">K51/D51</f>
        <v>52.2712979732643</v>
      </c>
      <c r="K51" s="16" t="n">
        <f aca="false">L51+M51+E51</f>
        <v>121217.14</v>
      </c>
      <c r="L51" s="16" t="n">
        <f aca="false">F51*1163</f>
        <v>106379.61</v>
      </c>
      <c r="M51" s="16" t="n">
        <f aca="false">G51*9.5</f>
        <v>0</v>
      </c>
      <c r="N51" s="17"/>
      <c r="O51" s="18"/>
      <c r="P51" s="19"/>
    </row>
    <row r="52" customFormat="false" ht="13.8" hidden="false" customHeight="false" outlineLevel="0" collapsed="false">
      <c r="A52" s="9" t="n">
        <v>46</v>
      </c>
      <c r="B52" s="10" t="s">
        <v>62</v>
      </c>
      <c r="C52" s="11" t="n">
        <v>464</v>
      </c>
      <c r="D52" s="11" t="n">
        <v>2437</v>
      </c>
      <c r="E52" s="12" t="n">
        <v>15887.36</v>
      </c>
      <c r="F52" s="13" t="n">
        <v>88.44</v>
      </c>
      <c r="G52" s="14"/>
      <c r="H52" s="12" t="n">
        <v>530.56</v>
      </c>
      <c r="I52" s="12" t="n">
        <v>413.42</v>
      </c>
      <c r="J52" s="15" t="n">
        <f aca="false">K52/D52</f>
        <v>48.7251046368486</v>
      </c>
      <c r="K52" s="16" t="n">
        <f aca="false">L52+M52+E52</f>
        <v>118743.08</v>
      </c>
      <c r="L52" s="16" t="n">
        <f aca="false">F52*1163</f>
        <v>102855.72</v>
      </c>
      <c r="M52" s="16" t="n">
        <f aca="false">G52*9.5</f>
        <v>0</v>
      </c>
      <c r="N52" s="17"/>
      <c r="O52" s="18"/>
      <c r="P52" s="19"/>
    </row>
    <row r="53" customFormat="false" ht="13.8" hidden="false" customHeight="false" outlineLevel="0" collapsed="false">
      <c r="A53" s="9" t="n">
        <v>47</v>
      </c>
      <c r="B53" s="10" t="s">
        <v>63</v>
      </c>
      <c r="C53" s="11" t="n">
        <v>350</v>
      </c>
      <c r="D53" s="11" t="n">
        <v>2831.4</v>
      </c>
      <c r="E53" s="12" t="n">
        <v>25714.98</v>
      </c>
      <c r="F53" s="13" t="n">
        <v>85.28</v>
      </c>
      <c r="G53" s="14"/>
      <c r="H53" s="12" t="n">
        <v>450.28</v>
      </c>
      <c r="I53" s="12" t="n">
        <v>275.35</v>
      </c>
      <c r="J53" s="15" t="n">
        <f aca="false">K53/D53</f>
        <v>44.1109062654517</v>
      </c>
      <c r="K53" s="16" t="n">
        <f aca="false">L53+M53+E53</f>
        <v>124895.62</v>
      </c>
      <c r="L53" s="16" t="n">
        <f aca="false">F53*1163</f>
        <v>99180.64</v>
      </c>
      <c r="M53" s="16" t="n">
        <f aca="false">G53*9.5</f>
        <v>0</v>
      </c>
      <c r="N53" s="17"/>
      <c r="O53" s="18"/>
      <c r="P53" s="19"/>
    </row>
    <row r="54" customFormat="false" ht="13.8" hidden="false" customHeight="false" outlineLevel="0" collapsed="false">
      <c r="A54" s="9" t="n">
        <v>48</v>
      </c>
      <c r="B54" s="10" t="s">
        <v>64</v>
      </c>
      <c r="C54" s="11" t="n">
        <v>117</v>
      </c>
      <c r="D54" s="11" t="n">
        <v>966</v>
      </c>
      <c r="E54" s="12" t="n">
        <v>9406.1</v>
      </c>
      <c r="F54" s="25"/>
      <c r="G54" s="14"/>
      <c r="H54" s="25"/>
      <c r="I54" s="14"/>
      <c r="J54" s="15" t="n">
        <f aca="false">K54/D54</f>
        <v>9.7371635610766</v>
      </c>
      <c r="K54" s="16" t="n">
        <f aca="false">L54+M54+E54</f>
        <v>9406.1</v>
      </c>
      <c r="L54" s="16" t="n">
        <f aca="false">F54*1163</f>
        <v>0</v>
      </c>
      <c r="M54" s="16" t="n">
        <f aca="false">G54*9.5</f>
        <v>0</v>
      </c>
      <c r="N54" s="17"/>
      <c r="O54" s="18"/>
      <c r="P54" s="19"/>
    </row>
    <row r="55" customFormat="false" ht="13.8" hidden="false" customHeight="false" outlineLevel="0" collapsed="false">
      <c r="A55" s="9" t="n">
        <v>49</v>
      </c>
      <c r="B55" s="10" t="s">
        <v>65</v>
      </c>
      <c r="C55" s="11" t="n">
        <v>551</v>
      </c>
      <c r="D55" s="11" t="n">
        <v>2462</v>
      </c>
      <c r="E55" s="12" t="n">
        <v>21903.45</v>
      </c>
      <c r="F55" s="25"/>
      <c r="G55" s="14"/>
      <c r="H55" s="12" t="n">
        <v>629.89</v>
      </c>
      <c r="I55" s="12" t="n">
        <v>453.7</v>
      </c>
      <c r="J55" s="15" t="n">
        <f aca="false">K55/D55</f>
        <v>8.89660844841592</v>
      </c>
      <c r="K55" s="16" t="n">
        <f aca="false">L55+M55+E55</f>
        <v>21903.45</v>
      </c>
      <c r="L55" s="16" t="n">
        <f aca="false">F55*1163</f>
        <v>0</v>
      </c>
      <c r="M55" s="16" t="n">
        <f aca="false">G55*9.5</f>
        <v>0</v>
      </c>
      <c r="N55" s="17"/>
      <c r="O55" s="18"/>
      <c r="P55" s="19"/>
    </row>
    <row r="56" customFormat="false" ht="13.8" hidden="false" customHeight="false" outlineLevel="0" collapsed="false">
      <c r="A56" s="26"/>
      <c r="B56" s="27" t="s">
        <v>66</v>
      </c>
      <c r="C56" s="28" t="n">
        <f aca="false">SUM(C7:C55)</f>
        <v>13220</v>
      </c>
      <c r="D56" s="28" t="n">
        <f aca="false">SUM(D7:D55)</f>
        <v>83722.7</v>
      </c>
      <c r="E56" s="28" t="n">
        <f aca="false">SUM(E7:E55)</f>
        <v>760677.58</v>
      </c>
      <c r="F56" s="28" t="n">
        <f aca="false">SUM(F7:F55)</f>
        <v>4078.19</v>
      </c>
      <c r="G56" s="28" t="n">
        <f aca="false">SUM(G7:G55)</f>
        <v>27711.57</v>
      </c>
      <c r="H56" s="28" t="n">
        <f aca="false">SUM(H7:H55)</f>
        <v>20075.42</v>
      </c>
      <c r="I56" s="28" t="n">
        <f aca="false">SUM(I7:I55)</f>
        <v>7387.79</v>
      </c>
      <c r="J56" s="29"/>
      <c r="K56" s="30"/>
      <c r="L56" s="30"/>
      <c r="M56" s="30"/>
      <c r="N56" s="17"/>
      <c r="O56" s="18"/>
      <c r="P56" s="19"/>
    </row>
    <row r="57" customFormat="false" ht="13.8" hidden="false" customHeight="false" outlineLevel="0" collapsed="false">
      <c r="A57" s="31"/>
      <c r="B57" s="27" t="s">
        <v>67</v>
      </c>
      <c r="C57" s="28"/>
      <c r="D57" s="28"/>
      <c r="E57" s="28"/>
      <c r="F57" s="28"/>
      <c r="G57" s="28"/>
      <c r="H57" s="28"/>
      <c r="I57" s="28"/>
      <c r="J57" s="32" t="n">
        <f aca="false">SUM(J7:J55)/49</f>
        <v>73.3903697831124</v>
      </c>
      <c r="K57" s="30"/>
      <c r="L57" s="30"/>
      <c r="M57" s="30"/>
      <c r="N57" s="17"/>
      <c r="O57" s="18"/>
      <c r="P57" s="19"/>
    </row>
    <row r="58" customFormat="false" ht="14.15" hidden="false" customHeight="true" outlineLevel="0" collapsed="false">
      <c r="N58" s="17"/>
      <c r="O58" s="18"/>
      <c r="P58" s="19"/>
    </row>
    <row r="59" customFormat="false" ht="12.65" hidden="false" customHeight="true" outlineLevel="0" collapsed="false">
      <c r="N59" s="17"/>
      <c r="O59" s="18"/>
      <c r="P59" s="19"/>
    </row>
    <row r="60" customFormat="false" ht="29.25" hidden="false" customHeight="true" outlineLevel="0" collapsed="false">
      <c r="A60" s="4" t="s">
        <v>1</v>
      </c>
      <c r="B60" s="5" t="s">
        <v>2</v>
      </c>
      <c r="C60" s="5" t="s">
        <v>3</v>
      </c>
      <c r="D60" s="5" t="s">
        <v>4</v>
      </c>
      <c r="E60" s="5" t="s">
        <v>5</v>
      </c>
      <c r="F60" s="5"/>
      <c r="G60" s="5"/>
      <c r="H60" s="5"/>
      <c r="I60" s="5"/>
      <c r="J60" s="5" t="s">
        <v>6</v>
      </c>
      <c r="K60" s="5" t="s">
        <v>7</v>
      </c>
      <c r="L60" s="5"/>
      <c r="M60" s="5"/>
      <c r="N60" s="17"/>
      <c r="O60" s="18"/>
      <c r="P60" s="19"/>
    </row>
    <row r="61" customFormat="false" ht="35.05" hidden="false" customHeight="false" outlineLevel="0" collapsed="false">
      <c r="A61" s="4"/>
      <c r="B61" s="5"/>
      <c r="C61" s="5"/>
      <c r="D61" s="5"/>
      <c r="E61" s="5" t="s">
        <v>8</v>
      </c>
      <c r="F61" s="5" t="s">
        <v>9</v>
      </c>
      <c r="G61" s="5" t="s">
        <v>10</v>
      </c>
      <c r="H61" s="5" t="s">
        <v>11</v>
      </c>
      <c r="I61" s="5" t="s">
        <v>12</v>
      </c>
      <c r="J61" s="5"/>
      <c r="K61" s="5" t="s">
        <v>13</v>
      </c>
      <c r="L61" s="5" t="s">
        <v>14</v>
      </c>
      <c r="M61" s="5" t="s">
        <v>15</v>
      </c>
      <c r="N61" s="17"/>
      <c r="O61" s="18"/>
      <c r="P61" s="19"/>
    </row>
    <row r="62" s="33" customFormat="true" ht="20.25" hidden="false" customHeight="true" outlineLevel="0" collapsed="false">
      <c r="A62" s="7" t="s">
        <v>68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17"/>
      <c r="O62" s="18"/>
      <c r="P62" s="19"/>
      <c r="Q62" s="0"/>
      <c r="R62" s="0"/>
      <c r="S62" s="0"/>
    </row>
    <row r="63" customFormat="false" ht="17.15" hidden="false" customHeight="true" outlineLevel="0" collapsed="false">
      <c r="A63" s="9" t="n">
        <v>1</v>
      </c>
      <c r="B63" s="34" t="s">
        <v>69</v>
      </c>
      <c r="C63" s="35" t="n">
        <v>334</v>
      </c>
      <c r="D63" s="35" t="n">
        <v>489.8</v>
      </c>
      <c r="E63" s="12" t="n">
        <v>16464.57</v>
      </c>
      <c r="F63" s="14"/>
      <c r="G63" s="12" t="n">
        <v>18566.08</v>
      </c>
      <c r="H63" s="12" t="n">
        <v>962.21</v>
      </c>
      <c r="I63" s="14"/>
      <c r="J63" s="15" t="n">
        <f aca="false">K63/D63</f>
        <v>393.716476112699</v>
      </c>
      <c r="K63" s="16" t="n">
        <f aca="false">L63+M63+E63</f>
        <v>192842.33</v>
      </c>
      <c r="L63" s="16" t="n">
        <f aca="false">F63*1163</f>
        <v>0</v>
      </c>
      <c r="M63" s="16" t="n">
        <f aca="false">G63*9.5</f>
        <v>176377.76</v>
      </c>
      <c r="N63" s="17"/>
      <c r="O63" s="18"/>
      <c r="P63" s="19"/>
    </row>
    <row r="64" customFormat="false" ht="23.85" hidden="false" customHeight="false" outlineLevel="0" collapsed="false">
      <c r="A64" s="9" t="n">
        <v>2</v>
      </c>
      <c r="B64" s="34" t="s">
        <v>70</v>
      </c>
      <c r="C64" s="35" t="n">
        <v>110</v>
      </c>
      <c r="D64" s="35" t="n">
        <v>526.3</v>
      </c>
      <c r="E64" s="12" t="n">
        <v>8303.23</v>
      </c>
      <c r="F64" s="13" t="n">
        <v>33.24</v>
      </c>
      <c r="G64" s="14"/>
      <c r="H64" s="12" t="n">
        <v>181.28</v>
      </c>
      <c r="I64" s="14"/>
      <c r="J64" s="15" t="n">
        <f aca="false">K64/D64</f>
        <v>89.2292418772563</v>
      </c>
      <c r="K64" s="16" t="n">
        <f aca="false">L64+M64+E64</f>
        <v>46961.35</v>
      </c>
      <c r="L64" s="16" t="n">
        <f aca="false">F64*1163</f>
        <v>38658.12</v>
      </c>
      <c r="M64" s="16" t="n">
        <f aca="false">G64*9.5</f>
        <v>0</v>
      </c>
      <c r="N64" s="17"/>
      <c r="O64" s="18"/>
      <c r="P64" s="19"/>
    </row>
    <row r="65" customFormat="false" ht="13.8" hidden="false" customHeight="false" outlineLevel="0" collapsed="false">
      <c r="A65" s="9" t="n">
        <v>3</v>
      </c>
      <c r="B65" s="34" t="s">
        <v>71</v>
      </c>
      <c r="C65" s="35" t="n">
        <v>601</v>
      </c>
      <c r="D65" s="35" t="n">
        <v>1693.5</v>
      </c>
      <c r="E65" s="12" t="n">
        <v>3129.34</v>
      </c>
      <c r="F65" s="13" t="n">
        <v>118.35</v>
      </c>
      <c r="G65" s="14"/>
      <c r="H65" s="12" t="n">
        <v>58.1</v>
      </c>
      <c r="I65" s="14"/>
      <c r="J65" s="15" t="n">
        <f aca="false">K65/D65</f>
        <v>83.1239385887216</v>
      </c>
      <c r="K65" s="16" t="n">
        <f aca="false">L65+M65+E65</f>
        <v>140770.39</v>
      </c>
      <c r="L65" s="16" t="n">
        <f aca="false">F65*1163</f>
        <v>137641.05</v>
      </c>
      <c r="M65" s="16" t="n">
        <f aca="false">G65*9.5</f>
        <v>0</v>
      </c>
      <c r="N65" s="17"/>
      <c r="O65" s="18"/>
      <c r="P65" s="19"/>
    </row>
    <row r="66" customFormat="false" ht="13.8" hidden="false" customHeight="false" outlineLevel="0" collapsed="false">
      <c r="A66" s="9" t="n">
        <v>4</v>
      </c>
      <c r="B66" s="34" t="s">
        <v>72</v>
      </c>
      <c r="C66" s="35" t="n">
        <v>282</v>
      </c>
      <c r="D66" s="35" t="n">
        <v>3225</v>
      </c>
      <c r="E66" s="12" t="n">
        <v>22086</v>
      </c>
      <c r="F66" s="13" t="n">
        <v>199.91</v>
      </c>
      <c r="G66" s="25"/>
      <c r="H66" s="12" t="n">
        <v>330.12</v>
      </c>
      <c r="I66" s="14"/>
      <c r="J66" s="15" t="n">
        <f aca="false">K66/D66</f>
        <v>78.9399472868217</v>
      </c>
      <c r="K66" s="16" t="n">
        <f aca="false">L66+M66+E66</f>
        <v>254581.33</v>
      </c>
      <c r="L66" s="16" t="n">
        <f aca="false">F66*1163</f>
        <v>232495.33</v>
      </c>
      <c r="M66" s="16" t="n">
        <f aca="false">G66*9.5</f>
        <v>0</v>
      </c>
      <c r="N66" s="17"/>
      <c r="O66" s="18"/>
      <c r="P66" s="19"/>
    </row>
    <row r="67" customFormat="false" ht="13.8" hidden="false" customHeight="false" outlineLevel="0" collapsed="false">
      <c r="A67" s="9" t="n">
        <v>5</v>
      </c>
      <c r="B67" s="34" t="s">
        <v>73</v>
      </c>
      <c r="C67" s="35" t="n">
        <v>788</v>
      </c>
      <c r="D67" s="35" t="n">
        <v>6354.7</v>
      </c>
      <c r="E67" s="12" t="n">
        <v>53182.86</v>
      </c>
      <c r="F67" s="13" t="n">
        <v>347.65</v>
      </c>
      <c r="G67" s="14"/>
      <c r="H67" s="12" t="n">
        <v>906.56</v>
      </c>
      <c r="I67" s="12" t="n">
        <v>559.69</v>
      </c>
      <c r="J67" s="15" t="n">
        <f aca="false">K67/D67</f>
        <v>71.9939273293783</v>
      </c>
      <c r="K67" s="16" t="n">
        <f aca="false">L67+M67+E67</f>
        <v>457499.81</v>
      </c>
      <c r="L67" s="16" t="n">
        <f aca="false">F67*1163</f>
        <v>404316.95</v>
      </c>
      <c r="M67" s="16" t="n">
        <f aca="false">G67*9.5</f>
        <v>0</v>
      </c>
      <c r="N67" s="17"/>
      <c r="O67" s="18"/>
      <c r="P67" s="19"/>
    </row>
    <row r="68" customFormat="false" ht="13.8" hidden="false" customHeight="false" outlineLevel="0" collapsed="false">
      <c r="A68" s="9" t="n">
        <v>6</v>
      </c>
      <c r="B68" s="34" t="s">
        <v>74</v>
      </c>
      <c r="C68" s="35" t="n">
        <v>26</v>
      </c>
      <c r="D68" s="35" t="n">
        <v>482.5</v>
      </c>
      <c r="E68" s="12" t="n">
        <v>1293.71</v>
      </c>
      <c r="F68" s="13" t="n">
        <v>27.19</v>
      </c>
      <c r="G68" s="14"/>
      <c r="H68" s="12" t="n">
        <v>50.99</v>
      </c>
      <c r="I68" s="14"/>
      <c r="J68" s="15" t="n">
        <f aca="false">K68/D68</f>
        <v>68.2190259067358</v>
      </c>
      <c r="K68" s="16" t="n">
        <f aca="false">L68+M68+E68</f>
        <v>32915.68</v>
      </c>
      <c r="L68" s="16" t="n">
        <f aca="false">F68*1163</f>
        <v>31621.97</v>
      </c>
      <c r="M68" s="16" t="n">
        <f aca="false">G68*9.5</f>
        <v>0</v>
      </c>
      <c r="N68" s="17"/>
      <c r="O68" s="18"/>
      <c r="P68" s="19"/>
    </row>
    <row r="69" customFormat="false" ht="13.8" hidden="false" customHeight="false" outlineLevel="0" collapsed="false">
      <c r="A69" s="9" t="n">
        <v>7</v>
      </c>
      <c r="B69" s="34" t="s">
        <v>75</v>
      </c>
      <c r="C69" s="35" t="n">
        <v>1001</v>
      </c>
      <c r="D69" s="35" t="n">
        <v>5667</v>
      </c>
      <c r="E69" s="12" t="n">
        <v>24850.22</v>
      </c>
      <c r="F69" s="13" t="n">
        <v>283.51</v>
      </c>
      <c r="G69" s="14"/>
      <c r="H69" s="12" t="n">
        <v>362.36</v>
      </c>
      <c r="I69" s="12" t="n">
        <v>82.97</v>
      </c>
      <c r="J69" s="15" t="n">
        <f aca="false">K69/D69</f>
        <v>62.5679107111346</v>
      </c>
      <c r="K69" s="16" t="n">
        <f aca="false">L69+M69+E69</f>
        <v>354572.35</v>
      </c>
      <c r="L69" s="16" t="n">
        <f aca="false">F69*1163</f>
        <v>329722.13</v>
      </c>
      <c r="M69" s="16" t="n">
        <f aca="false">G69*9.5</f>
        <v>0</v>
      </c>
      <c r="N69" s="17"/>
      <c r="O69" s="18"/>
      <c r="P69" s="19"/>
    </row>
    <row r="70" customFormat="false" ht="13.8" hidden="false" customHeight="false" outlineLevel="0" collapsed="false">
      <c r="A70" s="9" t="n">
        <v>8</v>
      </c>
      <c r="B70" s="34" t="s">
        <v>76</v>
      </c>
      <c r="C70" s="35" t="n">
        <v>483</v>
      </c>
      <c r="D70" s="35" t="n">
        <v>3135</v>
      </c>
      <c r="E70" s="12" t="n">
        <v>33740.32</v>
      </c>
      <c r="F70" s="13" t="n">
        <v>137.43</v>
      </c>
      <c r="G70" s="25"/>
      <c r="H70" s="12" t="n">
        <v>767.8</v>
      </c>
      <c r="I70" s="14"/>
      <c r="J70" s="15" t="n">
        <f aca="false">K70/D70</f>
        <v>61.7452663476874</v>
      </c>
      <c r="K70" s="16" t="n">
        <f aca="false">L70+M70+E70</f>
        <v>193571.41</v>
      </c>
      <c r="L70" s="16" t="n">
        <f aca="false">F70*1163</f>
        <v>159831.09</v>
      </c>
      <c r="M70" s="16" t="n">
        <f aca="false">G70*9.5</f>
        <v>0</v>
      </c>
      <c r="N70" s="17"/>
      <c r="O70" s="18"/>
      <c r="P70" s="19"/>
    </row>
    <row r="71" customFormat="false" ht="13.8" hidden="false" customHeight="false" outlineLevel="0" collapsed="false">
      <c r="A71" s="9" t="n">
        <v>9</v>
      </c>
      <c r="B71" s="34" t="s">
        <v>77</v>
      </c>
      <c r="C71" s="35" t="n">
        <v>819</v>
      </c>
      <c r="D71" s="35" t="n">
        <v>3510</v>
      </c>
      <c r="E71" s="12" t="n">
        <v>19051.42</v>
      </c>
      <c r="F71" s="14"/>
      <c r="G71" s="13" t="n">
        <v>19085.85</v>
      </c>
      <c r="H71" s="12" t="n">
        <v>291.12</v>
      </c>
      <c r="I71" s="14"/>
      <c r="J71" s="15" t="n">
        <f aca="false">K71/D71</f>
        <v>57.084613960114</v>
      </c>
      <c r="K71" s="16" t="n">
        <f aca="false">L71+M71+E71</f>
        <v>200366.995</v>
      </c>
      <c r="L71" s="16" t="n">
        <f aca="false">F71*1163</f>
        <v>0</v>
      </c>
      <c r="M71" s="16" t="n">
        <f aca="false">G71*9.5</f>
        <v>181315.575</v>
      </c>
      <c r="N71" s="17"/>
      <c r="O71" s="18"/>
      <c r="P71" s="19"/>
    </row>
    <row r="72" customFormat="false" ht="13.8" hidden="false" customHeight="false" outlineLevel="0" collapsed="false">
      <c r="A72" s="9" t="n">
        <v>10</v>
      </c>
      <c r="B72" s="34" t="s">
        <v>78</v>
      </c>
      <c r="C72" s="35" t="n">
        <v>163</v>
      </c>
      <c r="D72" s="35" t="n">
        <v>1920</v>
      </c>
      <c r="E72" s="12" t="n">
        <v>14697.24</v>
      </c>
      <c r="F72" s="13" t="n">
        <v>81.08</v>
      </c>
      <c r="G72" s="25"/>
      <c r="H72" s="12" t="n">
        <v>304.83</v>
      </c>
      <c r="I72" s="14"/>
      <c r="J72" s="15" t="n">
        <f aca="false">K72/D72</f>
        <v>56.7673333333333</v>
      </c>
      <c r="K72" s="16" t="n">
        <f aca="false">L72+M72+E72</f>
        <v>108993.28</v>
      </c>
      <c r="L72" s="16" t="n">
        <f aca="false">F72*1163</f>
        <v>94296.04</v>
      </c>
      <c r="M72" s="16" t="n">
        <f aca="false">G72*9.5</f>
        <v>0</v>
      </c>
      <c r="N72" s="17"/>
      <c r="O72" s="18"/>
      <c r="P72" s="19"/>
    </row>
    <row r="73" customFormat="false" ht="13.8" hidden="false" customHeight="false" outlineLevel="0" collapsed="false">
      <c r="A73" s="9" t="n">
        <v>11</v>
      </c>
      <c r="B73" s="34" t="s">
        <v>79</v>
      </c>
      <c r="C73" s="35" t="n">
        <v>1411</v>
      </c>
      <c r="D73" s="35" t="n">
        <v>7875</v>
      </c>
      <c r="E73" s="12" t="n">
        <v>26488.52</v>
      </c>
      <c r="F73" s="13" t="n">
        <v>360.31</v>
      </c>
      <c r="G73" s="14"/>
      <c r="H73" s="12" t="n">
        <v>551.79</v>
      </c>
      <c r="I73" s="25"/>
      <c r="J73" s="15" t="n">
        <f aca="false">K73/D73</f>
        <v>56.5751174603175</v>
      </c>
      <c r="K73" s="16" t="n">
        <f aca="false">L73+M73+E73</f>
        <v>445529.05</v>
      </c>
      <c r="L73" s="16" t="n">
        <f aca="false">F73*1163</f>
        <v>419040.53</v>
      </c>
      <c r="M73" s="16" t="n">
        <f aca="false">G73*9.5</f>
        <v>0</v>
      </c>
      <c r="N73" s="17"/>
      <c r="O73" s="18"/>
      <c r="P73" s="19"/>
    </row>
    <row r="74" customFormat="false" ht="13.8" hidden="false" customHeight="false" outlineLevel="0" collapsed="false">
      <c r="A74" s="9" t="n">
        <v>12</v>
      </c>
      <c r="B74" s="34" t="s">
        <v>80</v>
      </c>
      <c r="C74" s="35" t="n">
        <v>417</v>
      </c>
      <c r="D74" s="35" t="n">
        <v>2305.1</v>
      </c>
      <c r="E74" s="12" t="n">
        <v>13680.95</v>
      </c>
      <c r="F74" s="13" t="n">
        <v>94.37</v>
      </c>
      <c r="G74" s="14"/>
      <c r="H74" s="12" t="n">
        <v>266.35</v>
      </c>
      <c r="I74" s="14"/>
      <c r="J74" s="15" t="n">
        <f aca="false">K74/D74</f>
        <v>53.5478981389094</v>
      </c>
      <c r="K74" s="16" t="n">
        <f aca="false">L74+M74+E74</f>
        <v>123433.26</v>
      </c>
      <c r="L74" s="16" t="n">
        <f aca="false">F74*1163</f>
        <v>109752.31</v>
      </c>
      <c r="M74" s="16" t="n">
        <f aca="false">G74*9.5</f>
        <v>0</v>
      </c>
      <c r="N74" s="17"/>
      <c r="O74" s="18"/>
      <c r="P74" s="19"/>
    </row>
    <row r="75" customFormat="false" ht="13.8" hidden="false" customHeight="false" outlineLevel="0" collapsed="false">
      <c r="A75" s="9" t="n">
        <v>13</v>
      </c>
      <c r="B75" s="34" t="s">
        <v>81</v>
      </c>
      <c r="C75" s="35" t="n">
        <v>160</v>
      </c>
      <c r="D75" s="35" t="n">
        <v>1310</v>
      </c>
      <c r="E75" s="12" t="n">
        <v>6959.07</v>
      </c>
      <c r="F75" s="14"/>
      <c r="G75" s="13" t="n">
        <v>6402</v>
      </c>
      <c r="H75" s="14"/>
      <c r="I75" s="14"/>
      <c r="J75" s="15" t="n">
        <f aca="false">K75/D75</f>
        <v>51.7389847328244</v>
      </c>
      <c r="K75" s="16" t="n">
        <f aca="false">L75+M75+E75</f>
        <v>67778.07</v>
      </c>
      <c r="L75" s="16" t="n">
        <f aca="false">F75*1163</f>
        <v>0</v>
      </c>
      <c r="M75" s="16" t="n">
        <f aca="false">G75*9.5</f>
        <v>60819</v>
      </c>
      <c r="N75" s="17"/>
      <c r="O75" s="18"/>
      <c r="P75" s="19"/>
    </row>
    <row r="76" customFormat="false" ht="13.8" hidden="false" customHeight="false" outlineLevel="0" collapsed="false">
      <c r="A76" s="9" t="n">
        <v>14</v>
      </c>
      <c r="B76" s="34" t="s">
        <v>82</v>
      </c>
      <c r="C76" s="35" t="n">
        <v>859</v>
      </c>
      <c r="D76" s="35" t="n">
        <v>4575</v>
      </c>
      <c r="E76" s="12" t="n">
        <v>23271.36</v>
      </c>
      <c r="F76" s="13" t="n">
        <v>173.88</v>
      </c>
      <c r="G76" s="14"/>
      <c r="H76" s="12" t="n">
        <v>281.86</v>
      </c>
      <c r="I76" s="14"/>
      <c r="J76" s="15" t="n">
        <f aca="false">K76/D76</f>
        <v>49.288262295082</v>
      </c>
      <c r="K76" s="16" t="n">
        <f aca="false">L76+M76+E76</f>
        <v>225493.8</v>
      </c>
      <c r="L76" s="16" t="n">
        <f aca="false">F76*1163</f>
        <v>202222.44</v>
      </c>
      <c r="M76" s="16" t="n">
        <f aca="false">G76*9.5</f>
        <v>0</v>
      </c>
      <c r="N76" s="17"/>
      <c r="O76" s="18"/>
      <c r="P76" s="19"/>
    </row>
    <row r="77" customFormat="false" ht="13.8" hidden="false" customHeight="false" outlineLevel="0" collapsed="false">
      <c r="A77" s="9" t="n">
        <v>15</v>
      </c>
      <c r="B77" s="34" t="s">
        <v>83</v>
      </c>
      <c r="C77" s="35" t="n">
        <v>999</v>
      </c>
      <c r="D77" s="35" t="n">
        <v>6598.1</v>
      </c>
      <c r="E77" s="12" t="n">
        <v>17926.46</v>
      </c>
      <c r="F77" s="13" t="n">
        <v>250.79</v>
      </c>
      <c r="G77" s="14"/>
      <c r="H77" s="12" t="n">
        <v>524.86</v>
      </c>
      <c r="I77" s="14"/>
      <c r="J77" s="15" t="n">
        <f aca="false">K77/D77</f>
        <v>46.9218759946045</v>
      </c>
      <c r="K77" s="16" t="n">
        <f aca="false">L77+M77+E77</f>
        <v>309595.23</v>
      </c>
      <c r="L77" s="16" t="n">
        <f aca="false">F77*1163</f>
        <v>291668.77</v>
      </c>
      <c r="M77" s="16" t="n">
        <f aca="false">G77*9.5</f>
        <v>0</v>
      </c>
      <c r="N77" s="17"/>
      <c r="O77" s="18"/>
      <c r="P77" s="19"/>
    </row>
    <row r="78" customFormat="false" ht="13.8" hidden="false" customHeight="false" outlineLevel="0" collapsed="false">
      <c r="A78" s="9" t="n">
        <v>16</v>
      </c>
      <c r="B78" s="34" t="s">
        <v>84</v>
      </c>
      <c r="C78" s="35" t="n">
        <v>1502</v>
      </c>
      <c r="D78" s="35" t="n">
        <v>5543.9</v>
      </c>
      <c r="E78" s="12" t="n">
        <v>30623.76</v>
      </c>
      <c r="F78" s="13" t="n">
        <v>195.02</v>
      </c>
      <c r="G78" s="14"/>
      <c r="H78" s="12" t="n">
        <v>734.63</v>
      </c>
      <c r="I78" s="14"/>
      <c r="J78" s="15" t="n">
        <f aca="false">K78/D78</f>
        <v>46.4351846173272</v>
      </c>
      <c r="K78" s="16" t="n">
        <f aca="false">L78+M78+E78</f>
        <v>257432.02</v>
      </c>
      <c r="L78" s="16" t="n">
        <f aca="false">F78*1163</f>
        <v>226808.26</v>
      </c>
      <c r="M78" s="16" t="n">
        <f aca="false">G78*9.5</f>
        <v>0</v>
      </c>
      <c r="N78" s="17"/>
      <c r="O78" s="18"/>
      <c r="P78" s="19"/>
    </row>
    <row r="79" customFormat="false" ht="13.8" hidden="false" customHeight="false" outlineLevel="0" collapsed="false">
      <c r="A79" s="9" t="n">
        <v>17</v>
      </c>
      <c r="B79" s="34" t="s">
        <v>85</v>
      </c>
      <c r="C79" s="35" t="n">
        <v>3610</v>
      </c>
      <c r="D79" s="35" t="n">
        <v>6840.2</v>
      </c>
      <c r="E79" s="12" t="n">
        <v>22049.41</v>
      </c>
      <c r="F79" s="13" t="n">
        <v>249.22</v>
      </c>
      <c r="G79" s="14"/>
      <c r="H79" s="12" t="n">
        <v>543.68</v>
      </c>
      <c r="I79" s="14"/>
      <c r="J79" s="15" t="n">
        <f aca="false">K79/D79</f>
        <v>45.5969518435134</v>
      </c>
      <c r="K79" s="16" t="n">
        <f aca="false">L79+M79+E79</f>
        <v>311892.27</v>
      </c>
      <c r="L79" s="16" t="n">
        <f aca="false">F79*1163</f>
        <v>289842.86</v>
      </c>
      <c r="M79" s="16" t="n">
        <f aca="false">G79*9.5</f>
        <v>0</v>
      </c>
      <c r="N79" s="17"/>
      <c r="O79" s="18"/>
      <c r="P79" s="19"/>
    </row>
    <row r="80" customFormat="false" ht="13.8" hidden="false" customHeight="false" outlineLevel="0" collapsed="false">
      <c r="A80" s="9" t="n">
        <v>18</v>
      </c>
      <c r="B80" s="34" t="s">
        <v>86</v>
      </c>
      <c r="C80" s="35" t="n">
        <v>637</v>
      </c>
      <c r="D80" s="35" t="n">
        <v>5302.9</v>
      </c>
      <c r="E80" s="12" t="n">
        <v>20449.46</v>
      </c>
      <c r="F80" s="13" t="n">
        <v>189.12</v>
      </c>
      <c r="G80" s="14"/>
      <c r="H80" s="12" t="n">
        <v>323.47</v>
      </c>
      <c r="I80" s="14"/>
      <c r="J80" s="15" t="n">
        <f aca="false">K80/D80</f>
        <v>45.3329348092553</v>
      </c>
      <c r="K80" s="16" t="n">
        <f aca="false">L80+M80+E80</f>
        <v>240396.02</v>
      </c>
      <c r="L80" s="16" t="n">
        <f aca="false">F80*1163</f>
        <v>219946.56</v>
      </c>
      <c r="M80" s="16" t="n">
        <f aca="false">G80*9.5</f>
        <v>0</v>
      </c>
      <c r="N80" s="17"/>
      <c r="O80" s="18"/>
      <c r="P80" s="19"/>
    </row>
    <row r="81" customFormat="false" ht="13.8" hidden="false" customHeight="false" outlineLevel="0" collapsed="false">
      <c r="A81" s="9" t="n">
        <v>19</v>
      </c>
      <c r="B81" s="34" t="s">
        <v>87</v>
      </c>
      <c r="C81" s="35" t="n">
        <v>391</v>
      </c>
      <c r="D81" s="35" t="n">
        <v>5626</v>
      </c>
      <c r="E81" s="12" t="n">
        <v>14688.72</v>
      </c>
      <c r="F81" s="13" t="n">
        <v>203.38</v>
      </c>
      <c r="G81" s="14"/>
      <c r="H81" s="12" t="n">
        <v>629.62</v>
      </c>
      <c r="I81" s="14"/>
      <c r="J81" s="15" t="n">
        <f aca="false">K81/D81</f>
        <v>44.6533345183079</v>
      </c>
      <c r="K81" s="16" t="n">
        <f aca="false">L81+M81+E81</f>
        <v>251219.66</v>
      </c>
      <c r="L81" s="16" t="n">
        <f aca="false">F81*1163</f>
        <v>236530.94</v>
      </c>
      <c r="M81" s="16" t="n">
        <f aca="false">G81*9.5</f>
        <v>0</v>
      </c>
      <c r="N81" s="17"/>
      <c r="O81" s="18"/>
      <c r="P81" s="19"/>
    </row>
    <row r="82" customFormat="false" ht="23.85" hidden="false" customHeight="false" outlineLevel="0" collapsed="false">
      <c r="A82" s="9" t="n">
        <v>20</v>
      </c>
      <c r="B82" s="34" t="s">
        <v>88</v>
      </c>
      <c r="C82" s="35" t="n">
        <v>687</v>
      </c>
      <c r="D82" s="35" t="n">
        <v>3276.06</v>
      </c>
      <c r="E82" s="12" t="n">
        <v>2597.66</v>
      </c>
      <c r="F82" s="13" t="n">
        <v>119.31</v>
      </c>
      <c r="G82" s="14"/>
      <c r="H82" s="12" t="n">
        <v>110.88</v>
      </c>
      <c r="I82" s="14"/>
      <c r="J82" s="15" t="n">
        <f aca="false">K82/D82</f>
        <v>43.1479246411848</v>
      </c>
      <c r="K82" s="16" t="n">
        <f aca="false">L82+M82+E82</f>
        <v>141355.19</v>
      </c>
      <c r="L82" s="16" t="n">
        <f aca="false">F82*1163</f>
        <v>138757.53</v>
      </c>
      <c r="M82" s="16" t="n">
        <f aca="false">G82*9.5</f>
        <v>0</v>
      </c>
      <c r="N82" s="17"/>
      <c r="O82" s="18"/>
      <c r="P82" s="19"/>
    </row>
    <row r="83" customFormat="false" ht="13.8" hidden="false" customHeight="false" outlineLevel="0" collapsed="false">
      <c r="A83" s="9" t="n">
        <v>21</v>
      </c>
      <c r="B83" s="34" t="s">
        <v>89</v>
      </c>
      <c r="C83" s="35" t="n">
        <v>560</v>
      </c>
      <c r="D83" s="35" t="n">
        <v>3873</v>
      </c>
      <c r="E83" s="12" t="n">
        <v>16325.9</v>
      </c>
      <c r="F83" s="13" t="n">
        <v>128.54</v>
      </c>
      <c r="G83" s="25"/>
      <c r="H83" s="14"/>
      <c r="I83" s="14"/>
      <c r="J83" s="15" t="n">
        <f aca="false">K83/D83</f>
        <v>42.8138187451588</v>
      </c>
      <c r="K83" s="16" t="n">
        <f aca="false">L83+M83+E83</f>
        <v>165817.92</v>
      </c>
      <c r="L83" s="16" t="n">
        <f aca="false">F83*1163</f>
        <v>149492.02</v>
      </c>
      <c r="M83" s="16" t="n">
        <f aca="false">G83*9.5</f>
        <v>0</v>
      </c>
      <c r="N83" s="17"/>
      <c r="O83" s="18"/>
      <c r="P83" s="19"/>
    </row>
    <row r="84" customFormat="false" ht="13.8" hidden="false" customHeight="false" outlineLevel="0" collapsed="false">
      <c r="A84" s="9" t="n">
        <v>22</v>
      </c>
      <c r="B84" s="34" t="s">
        <v>90</v>
      </c>
      <c r="C84" s="35" t="n">
        <v>550</v>
      </c>
      <c r="D84" s="35" t="n">
        <v>1750</v>
      </c>
      <c r="E84" s="12" t="n">
        <v>19329.97</v>
      </c>
      <c r="F84" s="14"/>
      <c r="G84" s="13" t="n">
        <v>5824.65</v>
      </c>
      <c r="H84" s="14"/>
      <c r="I84" s="14"/>
      <c r="J84" s="15" t="n">
        <f aca="false">K84/D84</f>
        <v>42.6652257142857</v>
      </c>
      <c r="K84" s="16" t="n">
        <f aca="false">L84+M84+E84</f>
        <v>74664.145</v>
      </c>
      <c r="L84" s="16" t="n">
        <f aca="false">F84*1163</f>
        <v>0</v>
      </c>
      <c r="M84" s="16" t="n">
        <f aca="false">G84*9.5</f>
        <v>55334.175</v>
      </c>
      <c r="N84" s="17"/>
      <c r="O84" s="18"/>
      <c r="P84" s="19"/>
    </row>
    <row r="85" customFormat="false" ht="13.8" hidden="false" customHeight="false" outlineLevel="0" collapsed="false">
      <c r="A85" s="9" t="n">
        <v>23</v>
      </c>
      <c r="B85" s="34" t="s">
        <v>91</v>
      </c>
      <c r="C85" s="35" t="n">
        <v>1270</v>
      </c>
      <c r="D85" s="35" t="n">
        <v>7974.9</v>
      </c>
      <c r="E85" s="12" t="n">
        <v>24908.96</v>
      </c>
      <c r="F85" s="13" t="n">
        <v>268.4</v>
      </c>
      <c r="G85" s="14"/>
      <c r="H85" s="12" t="n">
        <v>620.33</v>
      </c>
      <c r="I85" s="14"/>
      <c r="J85" s="15" t="n">
        <f aca="false">K85/D85</f>
        <v>42.2648760486025</v>
      </c>
      <c r="K85" s="16" t="n">
        <f aca="false">L85+M85+E85</f>
        <v>337058.16</v>
      </c>
      <c r="L85" s="16" t="n">
        <f aca="false">F85*1163</f>
        <v>312149.2</v>
      </c>
      <c r="M85" s="16" t="n">
        <f aca="false">G85*9.5</f>
        <v>0</v>
      </c>
      <c r="N85" s="17"/>
      <c r="O85" s="18"/>
      <c r="P85" s="19"/>
    </row>
    <row r="86" customFormat="false" ht="13.8" hidden="false" customHeight="false" outlineLevel="0" collapsed="false">
      <c r="A86" s="9" t="n">
        <v>24</v>
      </c>
      <c r="B86" s="34" t="s">
        <v>92</v>
      </c>
      <c r="C86" s="35" t="n">
        <v>1365</v>
      </c>
      <c r="D86" s="35" t="n">
        <v>7804.9</v>
      </c>
      <c r="E86" s="12" t="n">
        <v>24101.55</v>
      </c>
      <c r="F86" s="13" t="n">
        <v>262.09</v>
      </c>
      <c r="G86" s="14"/>
      <c r="H86" s="12" t="n">
        <v>886.58</v>
      </c>
      <c r="I86" s="12" t="n">
        <v>147.15</v>
      </c>
      <c r="J86" s="15" t="n">
        <f aca="false">K86/D86</f>
        <v>42.141759663801</v>
      </c>
      <c r="K86" s="16" t="n">
        <f aca="false">L86+M86+E86</f>
        <v>328912.22</v>
      </c>
      <c r="L86" s="16" t="n">
        <f aca="false">F86*1163</f>
        <v>304810.67</v>
      </c>
      <c r="M86" s="16" t="n">
        <f aca="false">G86*9.5</f>
        <v>0</v>
      </c>
      <c r="N86" s="17"/>
      <c r="O86" s="18"/>
      <c r="P86" s="19"/>
    </row>
    <row r="87" customFormat="false" ht="13.8" hidden="false" customHeight="false" outlineLevel="0" collapsed="false">
      <c r="A87" s="9" t="n">
        <v>25</v>
      </c>
      <c r="B87" s="34" t="s">
        <v>93</v>
      </c>
      <c r="C87" s="35" t="n">
        <v>1240</v>
      </c>
      <c r="D87" s="35" t="n">
        <v>4778</v>
      </c>
      <c r="E87" s="12" t="n">
        <v>19655.92</v>
      </c>
      <c r="F87" s="13" t="n">
        <v>152.72</v>
      </c>
      <c r="G87" s="14"/>
      <c r="H87" s="12" t="n">
        <v>624.71</v>
      </c>
      <c r="I87" s="14"/>
      <c r="J87" s="15" t="n">
        <f aca="false">K87/D87</f>
        <v>41.2869987442445</v>
      </c>
      <c r="K87" s="16" t="n">
        <f aca="false">L87+M87+E87</f>
        <v>197269.28</v>
      </c>
      <c r="L87" s="16" t="n">
        <f aca="false">F87*1163</f>
        <v>177613.36</v>
      </c>
      <c r="M87" s="16" t="n">
        <f aca="false">G87*9.5</f>
        <v>0</v>
      </c>
      <c r="N87" s="17"/>
      <c r="O87" s="18"/>
      <c r="P87" s="19"/>
    </row>
    <row r="88" customFormat="false" ht="13.8" hidden="false" customHeight="false" outlineLevel="0" collapsed="false">
      <c r="A88" s="9" t="n">
        <v>26</v>
      </c>
      <c r="B88" s="34" t="s">
        <v>94</v>
      </c>
      <c r="C88" s="35" t="n">
        <v>1503</v>
      </c>
      <c r="D88" s="35" t="n">
        <v>9462</v>
      </c>
      <c r="E88" s="12" t="n">
        <v>34972.63</v>
      </c>
      <c r="F88" s="13" t="n">
        <v>301.6</v>
      </c>
      <c r="G88" s="14"/>
      <c r="H88" s="12" t="n">
        <v>739.49</v>
      </c>
      <c r="I88" s="14"/>
      <c r="J88" s="15" t="n">
        <f aca="false">K88/D88</f>
        <v>40.7665852885225</v>
      </c>
      <c r="K88" s="16" t="n">
        <f aca="false">L88+M88+E88</f>
        <v>385733.43</v>
      </c>
      <c r="L88" s="16" t="n">
        <f aca="false">F88*1163</f>
        <v>350760.8</v>
      </c>
      <c r="M88" s="16" t="n">
        <f aca="false">G88*9.5</f>
        <v>0</v>
      </c>
      <c r="N88" s="17"/>
      <c r="O88" s="18"/>
      <c r="P88" s="19"/>
    </row>
    <row r="89" customFormat="false" ht="13.8" hidden="false" customHeight="false" outlineLevel="0" collapsed="false">
      <c r="A89" s="9" t="n">
        <v>27</v>
      </c>
      <c r="B89" s="34" t="s">
        <v>95</v>
      </c>
      <c r="C89" s="35" t="n">
        <v>1177</v>
      </c>
      <c r="D89" s="35" t="n">
        <v>6951.6</v>
      </c>
      <c r="E89" s="12" t="n">
        <v>19584.87</v>
      </c>
      <c r="F89" s="13" t="n">
        <v>224.22</v>
      </c>
      <c r="G89" s="14"/>
      <c r="H89" s="12" t="n">
        <v>323.06</v>
      </c>
      <c r="I89" s="14"/>
      <c r="J89" s="15" t="n">
        <f aca="false">K89/D89</f>
        <v>40.3292378732954</v>
      </c>
      <c r="K89" s="16" t="n">
        <f aca="false">L89+M89+E89</f>
        <v>280352.73</v>
      </c>
      <c r="L89" s="16" t="n">
        <f aca="false">F89*1163</f>
        <v>260767.86</v>
      </c>
      <c r="M89" s="16" t="n">
        <f aca="false">G89*9.5</f>
        <v>0</v>
      </c>
      <c r="N89" s="17"/>
      <c r="O89" s="18"/>
      <c r="P89" s="19"/>
    </row>
    <row r="90" customFormat="false" ht="13.8" hidden="false" customHeight="false" outlineLevel="0" collapsed="false">
      <c r="A90" s="9" t="n">
        <v>28</v>
      </c>
      <c r="B90" s="34" t="s">
        <v>96</v>
      </c>
      <c r="C90" s="35" t="n">
        <v>733</v>
      </c>
      <c r="D90" s="35" t="n">
        <v>5000</v>
      </c>
      <c r="E90" s="12" t="n">
        <v>11373.92</v>
      </c>
      <c r="F90" s="13" t="n">
        <v>160.2</v>
      </c>
      <c r="G90" s="14"/>
      <c r="H90" s="12" t="n">
        <v>338.82</v>
      </c>
      <c r="I90" s="12" t="n">
        <v>90</v>
      </c>
      <c r="J90" s="15" t="n">
        <f aca="false">K90/D90</f>
        <v>39.537304</v>
      </c>
      <c r="K90" s="16" t="n">
        <f aca="false">L90+M90+E90</f>
        <v>197686.52</v>
      </c>
      <c r="L90" s="16" t="n">
        <f aca="false">F90*1163</f>
        <v>186312.6</v>
      </c>
      <c r="M90" s="16" t="n">
        <f aca="false">G90*9.5</f>
        <v>0</v>
      </c>
      <c r="N90" s="17"/>
      <c r="O90" s="18"/>
      <c r="P90" s="19"/>
    </row>
    <row r="91" customFormat="false" ht="13.8" hidden="false" customHeight="false" outlineLevel="0" collapsed="false">
      <c r="A91" s="9" t="n">
        <v>29</v>
      </c>
      <c r="B91" s="34" t="s">
        <v>97</v>
      </c>
      <c r="C91" s="35" t="n">
        <v>1158</v>
      </c>
      <c r="D91" s="35" t="n">
        <v>4140</v>
      </c>
      <c r="E91" s="12" t="n">
        <v>23791.01</v>
      </c>
      <c r="F91" s="14"/>
      <c r="G91" s="13" t="n">
        <v>13971.39</v>
      </c>
      <c r="H91" s="12" t="n">
        <v>483.95</v>
      </c>
      <c r="I91" s="14"/>
      <c r="J91" s="15" t="n">
        <f aca="false">K91/D91</f>
        <v>37.8065736714976</v>
      </c>
      <c r="K91" s="16" t="n">
        <f aca="false">L91+M91+E91</f>
        <v>156519.215</v>
      </c>
      <c r="L91" s="16" t="n">
        <f aca="false">F91*1163</f>
        <v>0</v>
      </c>
      <c r="M91" s="16" t="n">
        <f aca="false">G91*9.5</f>
        <v>132728.205</v>
      </c>
      <c r="N91" s="17"/>
      <c r="O91" s="18"/>
      <c r="P91" s="19"/>
    </row>
    <row r="92" customFormat="false" ht="13.8" hidden="false" customHeight="false" outlineLevel="0" collapsed="false">
      <c r="A92" s="9" t="n">
        <v>30</v>
      </c>
      <c r="B92" s="34" t="s">
        <v>98</v>
      </c>
      <c r="C92" s="35" t="n">
        <v>1776</v>
      </c>
      <c r="D92" s="35" t="n">
        <v>7559.9</v>
      </c>
      <c r="E92" s="12" t="n">
        <v>43106.64</v>
      </c>
      <c r="F92" s="13" t="n">
        <v>201.26</v>
      </c>
      <c r="G92" s="14"/>
      <c r="H92" s="12" t="n">
        <v>925.19</v>
      </c>
      <c r="I92" s="14"/>
      <c r="J92" s="15" t="n">
        <f aca="false">K92/D92</f>
        <v>36.663450574743</v>
      </c>
      <c r="K92" s="16" t="n">
        <f aca="false">L92+M92+E92</f>
        <v>277172.02</v>
      </c>
      <c r="L92" s="16" t="n">
        <f aca="false">F92*1163</f>
        <v>234065.38</v>
      </c>
      <c r="M92" s="16" t="n">
        <f aca="false">G92*9.5</f>
        <v>0</v>
      </c>
      <c r="N92" s="17"/>
      <c r="O92" s="18"/>
      <c r="P92" s="19"/>
    </row>
    <row r="93" customFormat="false" ht="13.8" hidden="false" customHeight="false" outlineLevel="0" collapsed="false">
      <c r="A93" s="9" t="n">
        <v>31</v>
      </c>
      <c r="B93" s="34" t="s">
        <v>99</v>
      </c>
      <c r="C93" s="35" t="n">
        <v>1550</v>
      </c>
      <c r="D93" s="35" t="n">
        <v>6358.8</v>
      </c>
      <c r="E93" s="12" t="n">
        <v>35404.78</v>
      </c>
      <c r="F93" s="13" t="n">
        <v>161.56</v>
      </c>
      <c r="G93" s="14"/>
      <c r="H93" s="12" t="n">
        <v>1038</v>
      </c>
      <c r="I93" s="14"/>
      <c r="J93" s="15" t="n">
        <f aca="false">K93/D93</f>
        <v>35.1165408567654</v>
      </c>
      <c r="K93" s="16" t="n">
        <f aca="false">L93+M93+E93</f>
        <v>223299.06</v>
      </c>
      <c r="L93" s="16" t="n">
        <f aca="false">F93*1163</f>
        <v>187894.28</v>
      </c>
      <c r="M93" s="16" t="n">
        <f aca="false">G93*9.5</f>
        <v>0</v>
      </c>
      <c r="N93" s="17"/>
      <c r="O93" s="18"/>
      <c r="P93" s="19"/>
    </row>
    <row r="94" customFormat="false" ht="13.8" hidden="false" customHeight="false" outlineLevel="0" collapsed="false">
      <c r="A94" s="9" t="n">
        <v>32</v>
      </c>
      <c r="B94" s="34" t="s">
        <v>100</v>
      </c>
      <c r="C94" s="35" t="n">
        <v>527</v>
      </c>
      <c r="D94" s="35" t="n">
        <v>5073</v>
      </c>
      <c r="E94" s="12" t="n">
        <v>169632.93</v>
      </c>
      <c r="F94" s="14"/>
      <c r="G94" s="14"/>
      <c r="H94" s="12" t="n">
        <v>321.71</v>
      </c>
      <c r="I94" s="14"/>
      <c r="J94" s="15" t="n">
        <f aca="false">K94/D94</f>
        <v>33.4383855706682</v>
      </c>
      <c r="K94" s="16" t="n">
        <f aca="false">L94+M94+E94</f>
        <v>169632.93</v>
      </c>
      <c r="L94" s="16" t="n">
        <f aca="false">F94*1163</f>
        <v>0</v>
      </c>
      <c r="M94" s="16" t="n">
        <f aca="false">G94*9.5</f>
        <v>0</v>
      </c>
      <c r="N94" s="17"/>
      <c r="O94" s="18"/>
      <c r="P94" s="19"/>
    </row>
    <row r="95" customFormat="false" ht="13.8" hidden="false" customHeight="false" outlineLevel="0" collapsed="false">
      <c r="A95" s="9" t="n">
        <v>33</v>
      </c>
      <c r="B95" s="34" t="s">
        <v>101</v>
      </c>
      <c r="C95" s="35" t="n">
        <v>275</v>
      </c>
      <c r="D95" s="35" t="n">
        <v>640.7</v>
      </c>
      <c r="E95" s="12" t="n">
        <v>674.52</v>
      </c>
      <c r="F95" s="13" t="n">
        <v>17.68</v>
      </c>
      <c r="G95" s="14"/>
      <c r="H95" s="12" t="n">
        <v>76.85</v>
      </c>
      <c r="I95" s="14"/>
      <c r="J95" s="15" t="n">
        <f aca="false">K95/D95</f>
        <v>33.1455595442485</v>
      </c>
      <c r="K95" s="16" t="n">
        <f aca="false">L95+M95+E95</f>
        <v>21236.36</v>
      </c>
      <c r="L95" s="16" t="n">
        <f aca="false">F95*1163</f>
        <v>20561.84</v>
      </c>
      <c r="M95" s="16" t="n">
        <f aca="false">G95*9.5</f>
        <v>0</v>
      </c>
      <c r="N95" s="17"/>
      <c r="O95" s="18"/>
      <c r="P95" s="19"/>
    </row>
    <row r="96" customFormat="false" ht="13.8" hidden="false" customHeight="false" outlineLevel="0" collapsed="false">
      <c r="A96" s="9" t="n">
        <v>34</v>
      </c>
      <c r="B96" s="34" t="s">
        <v>102</v>
      </c>
      <c r="C96" s="35" t="n">
        <v>1401</v>
      </c>
      <c r="D96" s="35" t="n">
        <v>9128.9</v>
      </c>
      <c r="E96" s="12" t="n">
        <v>33290.27</v>
      </c>
      <c r="F96" s="13" t="n">
        <v>224.74</v>
      </c>
      <c r="G96" s="14"/>
      <c r="H96" s="12" t="n">
        <v>713.04</v>
      </c>
      <c r="I96" s="14"/>
      <c r="J96" s="15" t="n">
        <f aca="false">K96/D96</f>
        <v>32.2780280209007</v>
      </c>
      <c r="K96" s="16" t="n">
        <f aca="false">L96+M96+E96</f>
        <v>294662.89</v>
      </c>
      <c r="L96" s="16" t="n">
        <f aca="false">F96*1163</f>
        <v>261372.62</v>
      </c>
      <c r="M96" s="16" t="n">
        <f aca="false">G96*9.5</f>
        <v>0</v>
      </c>
      <c r="O96" s="18"/>
      <c r="P96" s="19"/>
    </row>
    <row r="97" customFormat="false" ht="13.8" hidden="false" customHeight="false" outlineLevel="0" collapsed="false">
      <c r="A97" s="9" t="n">
        <v>35</v>
      </c>
      <c r="B97" s="34" t="s">
        <v>103</v>
      </c>
      <c r="C97" s="35" t="n">
        <v>964</v>
      </c>
      <c r="D97" s="35" t="n">
        <v>6636.6</v>
      </c>
      <c r="E97" s="12" t="n">
        <v>25964.07</v>
      </c>
      <c r="F97" s="13" t="n">
        <v>149.92</v>
      </c>
      <c r="G97" s="14"/>
      <c r="H97" s="12" t="n">
        <v>576.23</v>
      </c>
      <c r="I97" s="25"/>
      <c r="J97" s="15" t="n">
        <f aca="false">K97/D97</f>
        <v>30.1842856281831</v>
      </c>
      <c r="K97" s="16" t="n">
        <f aca="false">L97+M97+E97</f>
        <v>200321.03</v>
      </c>
      <c r="L97" s="16" t="n">
        <f aca="false">F97*1163</f>
        <v>174356.96</v>
      </c>
      <c r="M97" s="16" t="n">
        <f aca="false">G97*9.5</f>
        <v>0</v>
      </c>
      <c r="N97" s="17"/>
      <c r="O97" s="18"/>
      <c r="P97" s="19"/>
    </row>
    <row r="98" customFormat="false" ht="13.8" hidden="false" customHeight="false" outlineLevel="0" collapsed="false">
      <c r="A98" s="9" t="n">
        <v>36</v>
      </c>
      <c r="B98" s="34" t="s">
        <v>104</v>
      </c>
      <c r="C98" s="35" t="n">
        <v>819</v>
      </c>
      <c r="D98" s="35" t="n">
        <v>7454.8</v>
      </c>
      <c r="E98" s="12" t="n">
        <v>17640.94</v>
      </c>
      <c r="F98" s="13" t="n">
        <v>176.9</v>
      </c>
      <c r="G98" s="14"/>
      <c r="H98" s="12" t="n">
        <v>395.75</v>
      </c>
      <c r="I98" s="14"/>
      <c r="J98" s="15" t="n">
        <f aca="false">K98/D98</f>
        <v>29.9640017170145</v>
      </c>
      <c r="K98" s="16" t="n">
        <f aca="false">L98+M98+E98</f>
        <v>223375.64</v>
      </c>
      <c r="L98" s="16" t="n">
        <f aca="false">F98*1163</f>
        <v>205734.7</v>
      </c>
      <c r="M98" s="16" t="n">
        <f aca="false">G98*9.5</f>
        <v>0</v>
      </c>
      <c r="N98" s="17"/>
      <c r="O98" s="18"/>
      <c r="P98" s="19"/>
    </row>
    <row r="99" customFormat="false" ht="13.8" hidden="false" customHeight="false" outlineLevel="0" collapsed="false">
      <c r="A99" s="9" t="n">
        <v>37</v>
      </c>
      <c r="B99" s="34" t="s">
        <v>105</v>
      </c>
      <c r="C99" s="35" t="n">
        <v>1702</v>
      </c>
      <c r="D99" s="35" t="n">
        <v>9260.6</v>
      </c>
      <c r="E99" s="12" t="n">
        <v>29245.93</v>
      </c>
      <c r="F99" s="13" t="n">
        <v>210.27</v>
      </c>
      <c r="G99" s="14"/>
      <c r="H99" s="12" t="n">
        <v>945.56</v>
      </c>
      <c r="I99" s="14"/>
      <c r="J99" s="15" t="n">
        <f aca="false">K99/D99</f>
        <v>29.5650325032935</v>
      </c>
      <c r="K99" s="16" t="n">
        <f aca="false">L99+M99+E99</f>
        <v>273789.94</v>
      </c>
      <c r="L99" s="16" t="n">
        <f aca="false">F99*1163</f>
        <v>244544.01</v>
      </c>
      <c r="M99" s="16" t="n">
        <f aca="false">G99*9.5</f>
        <v>0</v>
      </c>
      <c r="N99" s="17"/>
      <c r="O99" s="18"/>
      <c r="P99" s="19"/>
    </row>
    <row r="100" customFormat="false" ht="13.8" hidden="false" customHeight="false" outlineLevel="0" collapsed="false">
      <c r="A100" s="9" t="n">
        <v>38</v>
      </c>
      <c r="B100" s="34" t="s">
        <v>106</v>
      </c>
      <c r="C100" s="35" t="n">
        <v>627</v>
      </c>
      <c r="D100" s="35" t="n">
        <v>9508</v>
      </c>
      <c r="E100" s="12" t="n">
        <v>36026.67</v>
      </c>
      <c r="F100" s="13" t="n">
        <v>170.47</v>
      </c>
      <c r="G100" s="14"/>
      <c r="H100" s="12" t="n">
        <v>792.53</v>
      </c>
      <c r="I100" s="12" t="n">
        <v>96.53</v>
      </c>
      <c r="J100" s="15" t="n">
        <f aca="false">K100/D100</f>
        <v>24.6406478754733</v>
      </c>
      <c r="K100" s="16" t="n">
        <f aca="false">L100+M100+E100</f>
        <v>234283.28</v>
      </c>
      <c r="L100" s="16" t="n">
        <f aca="false">F100*1163</f>
        <v>198256.61</v>
      </c>
      <c r="M100" s="16" t="n">
        <f aca="false">G100*9.5</f>
        <v>0</v>
      </c>
      <c r="N100" s="17"/>
      <c r="O100" s="18"/>
      <c r="P100" s="19"/>
    </row>
    <row r="101" customFormat="false" ht="13.8" hidden="false" customHeight="false" outlineLevel="0" collapsed="false">
      <c r="A101" s="9" t="n">
        <v>39</v>
      </c>
      <c r="B101" s="34" t="s">
        <v>107</v>
      </c>
      <c r="C101" s="35" t="n">
        <v>1824</v>
      </c>
      <c r="D101" s="35" t="n">
        <v>16121.4</v>
      </c>
      <c r="E101" s="12" t="n">
        <v>48558.86</v>
      </c>
      <c r="F101" s="13" t="n">
        <v>178.37</v>
      </c>
      <c r="G101" s="14"/>
      <c r="H101" s="12" t="n">
        <v>1100.15</v>
      </c>
      <c r="I101" s="12" t="n">
        <v>105.58</v>
      </c>
      <c r="J101" s="15" t="n">
        <f aca="false">K101/D101</f>
        <v>15.8797108191596</v>
      </c>
      <c r="K101" s="16" t="n">
        <f aca="false">L101+M101+E101</f>
        <v>256003.17</v>
      </c>
      <c r="L101" s="16" t="n">
        <f aca="false">F101*1163</f>
        <v>207444.31</v>
      </c>
      <c r="M101" s="16" t="n">
        <f aca="false">G101*9.5</f>
        <v>0</v>
      </c>
      <c r="N101" s="17"/>
      <c r="O101" s="18"/>
      <c r="P101" s="19"/>
    </row>
    <row r="102" customFormat="false" ht="13.8" hidden="false" customHeight="false" outlineLevel="0" collapsed="false">
      <c r="A102" s="9" t="n">
        <v>40</v>
      </c>
      <c r="B102" s="34" t="s">
        <v>108</v>
      </c>
      <c r="C102" s="35" t="n">
        <v>667</v>
      </c>
      <c r="D102" s="35" t="n">
        <v>12618.4</v>
      </c>
      <c r="E102" s="12" t="n">
        <v>13370.3</v>
      </c>
      <c r="F102" s="13" t="n">
        <v>123.03</v>
      </c>
      <c r="G102" s="14"/>
      <c r="H102" s="12" t="n">
        <v>656.1</v>
      </c>
      <c r="I102" s="12" t="n">
        <v>141</v>
      </c>
      <c r="J102" s="15" t="n">
        <f aca="false">K102/D102</f>
        <v>12.3988928865783</v>
      </c>
      <c r="K102" s="16" t="n">
        <f aca="false">L102+M102+E102</f>
        <v>156454.19</v>
      </c>
      <c r="L102" s="16" t="n">
        <f aca="false">F102*1163</f>
        <v>143083.89</v>
      </c>
      <c r="M102" s="16" t="n">
        <f aca="false">G102*9.5</f>
        <v>0</v>
      </c>
      <c r="N102" s="17"/>
      <c r="O102" s="18"/>
      <c r="P102" s="19"/>
    </row>
    <row r="103" customFormat="false" ht="13.8" hidden="false" customHeight="false" outlineLevel="0" collapsed="false">
      <c r="A103" s="9" t="n">
        <v>41</v>
      </c>
      <c r="B103" s="34" t="s">
        <v>109</v>
      </c>
      <c r="C103" s="35" t="n">
        <v>351</v>
      </c>
      <c r="D103" s="35" t="n">
        <v>5309</v>
      </c>
      <c r="E103" s="12" t="n">
        <v>2891.22</v>
      </c>
      <c r="F103" s="13" t="n">
        <v>51.13</v>
      </c>
      <c r="G103" s="14"/>
      <c r="H103" s="12" t="n">
        <v>123.9</v>
      </c>
      <c r="I103" s="12" t="n">
        <v>104.29</v>
      </c>
      <c r="J103" s="15" t="n">
        <f aca="false">K103/D103</f>
        <v>11.7452269730646</v>
      </c>
      <c r="K103" s="16" t="n">
        <f aca="false">L103+M103+E103</f>
        <v>62355.41</v>
      </c>
      <c r="L103" s="16" t="n">
        <f aca="false">F103*1163</f>
        <v>59464.19</v>
      </c>
      <c r="M103" s="16" t="n">
        <f aca="false">G103*9.5</f>
        <v>0</v>
      </c>
      <c r="N103" s="17"/>
      <c r="O103" s="18"/>
      <c r="P103" s="19"/>
    </row>
    <row r="104" customFormat="false" ht="13.8" hidden="false" customHeight="false" outlineLevel="0" collapsed="false">
      <c r="A104" s="9" t="n">
        <v>42</v>
      </c>
      <c r="B104" s="34" t="s">
        <v>110</v>
      </c>
      <c r="C104" s="35" t="n">
        <v>57</v>
      </c>
      <c r="D104" s="35" t="n">
        <v>626</v>
      </c>
      <c r="E104" s="12" t="n">
        <v>6350.71</v>
      </c>
      <c r="F104" s="14"/>
      <c r="G104" s="14"/>
      <c r="H104" s="12" t="n">
        <v>69.82</v>
      </c>
      <c r="I104" s="14"/>
      <c r="J104" s="15" t="n">
        <f aca="false">K104/D104</f>
        <v>10.1449041533546</v>
      </c>
      <c r="K104" s="16" t="n">
        <f aca="false">L104+M104+E104</f>
        <v>6350.71</v>
      </c>
      <c r="L104" s="16" t="n">
        <f aca="false">F104*1163</f>
        <v>0</v>
      </c>
      <c r="M104" s="16" t="n">
        <f aca="false">G104*9.5</f>
        <v>0</v>
      </c>
      <c r="N104" s="17"/>
      <c r="O104" s="18"/>
      <c r="P104" s="19"/>
    </row>
    <row r="105" customFormat="false" ht="13.8" hidden="false" customHeight="false" outlineLevel="0" collapsed="false">
      <c r="A105" s="9" t="n">
        <v>43</v>
      </c>
      <c r="B105" s="34" t="s">
        <v>111</v>
      </c>
      <c r="C105" s="35" t="n">
        <v>101</v>
      </c>
      <c r="D105" s="35" t="n">
        <v>763</v>
      </c>
      <c r="E105" s="12" t="n">
        <v>6902.57</v>
      </c>
      <c r="F105" s="14"/>
      <c r="G105" s="25"/>
      <c r="H105" s="14"/>
      <c r="I105" s="14"/>
      <c r="J105" s="15" t="n">
        <f aca="false">K105/D105</f>
        <v>9.04661861074705</v>
      </c>
      <c r="K105" s="16" t="n">
        <f aca="false">L105+M105+E105</f>
        <v>6902.57</v>
      </c>
      <c r="L105" s="16" t="n">
        <f aca="false">F105*1193</f>
        <v>0</v>
      </c>
      <c r="M105" s="16" t="n">
        <f aca="false">G105*9.5</f>
        <v>0</v>
      </c>
      <c r="N105" s="17"/>
      <c r="O105" s="18"/>
      <c r="P105" s="19"/>
    </row>
    <row r="106" customFormat="false" ht="16.4" hidden="false" customHeight="true" outlineLevel="0" collapsed="false">
      <c r="A106" s="9" t="n">
        <v>44</v>
      </c>
      <c r="B106" s="34" t="s">
        <v>112</v>
      </c>
      <c r="C106" s="35" t="n">
        <v>310</v>
      </c>
      <c r="D106" s="35" t="n">
        <v>1040</v>
      </c>
      <c r="E106" s="12" t="n">
        <v>2440.9</v>
      </c>
      <c r="F106" s="25"/>
      <c r="G106" s="14"/>
      <c r="H106" s="14"/>
      <c r="I106" s="14"/>
      <c r="J106" s="15" t="n">
        <f aca="false">K106/D106</f>
        <v>2.34701923076923</v>
      </c>
      <c r="K106" s="16" t="n">
        <f aca="false">L106+M106+E106</f>
        <v>2440.9</v>
      </c>
      <c r="L106" s="16" t="n">
        <f aca="false">F106*1163</f>
        <v>0</v>
      </c>
      <c r="M106" s="16" t="n">
        <f aca="false">G106*9.5</f>
        <v>0</v>
      </c>
      <c r="N106" s="17"/>
      <c r="O106" s="18"/>
      <c r="P106" s="19"/>
    </row>
    <row r="107" customFormat="false" ht="13.8" hidden="false" customHeight="false" outlineLevel="0" collapsed="false">
      <c r="A107" s="31"/>
      <c r="B107" s="27" t="s">
        <v>66</v>
      </c>
      <c r="C107" s="28" t="n">
        <f aca="false">SUM(C63:C106)</f>
        <v>37787</v>
      </c>
      <c r="D107" s="28" t="n">
        <f aca="false">SUM(D63:D106)</f>
        <v>226089.56</v>
      </c>
      <c r="E107" s="28" t="n">
        <f aca="false">SUM(E63:E106)</f>
        <v>1041080.32</v>
      </c>
      <c r="F107" s="28" t="n">
        <f aca="false">SUM(F63:F106)</f>
        <v>6226.86</v>
      </c>
      <c r="G107" s="28" t="n">
        <f aca="false">SUM(G63:G106)</f>
        <v>63849.97</v>
      </c>
      <c r="H107" s="28" t="n">
        <f aca="false">SUM(H63:H106)</f>
        <v>19934.28</v>
      </c>
      <c r="I107" s="28" t="n">
        <f aca="false">SUM(I63:I106)</f>
        <v>1327.21</v>
      </c>
      <c r="J107" s="29"/>
      <c r="K107" s="30"/>
      <c r="L107" s="30"/>
      <c r="M107" s="30"/>
      <c r="O107" s="18"/>
    </row>
    <row r="108" customFormat="false" ht="13.8" hidden="false" customHeight="false" outlineLevel="0" collapsed="false">
      <c r="A108" s="31"/>
      <c r="B108" s="27" t="s">
        <v>67</v>
      </c>
      <c r="C108" s="28"/>
      <c r="D108" s="28"/>
      <c r="E108" s="28"/>
      <c r="F108" s="28"/>
      <c r="G108" s="28"/>
      <c r="H108" s="28"/>
      <c r="I108" s="28"/>
      <c r="J108" s="36" t="n">
        <f aca="false">SUM(J63:J106)/44</f>
        <v>50.5181098913541</v>
      </c>
      <c r="K108" s="30"/>
      <c r="L108" s="30"/>
      <c r="M108" s="30"/>
      <c r="O108" s="18"/>
    </row>
    <row r="109" customFormat="false" ht="13.5" hidden="false" customHeight="true" outlineLevel="0" collapsed="false">
      <c r="A109" s="31"/>
      <c r="B109" s="31" t="s">
        <v>113</v>
      </c>
      <c r="C109" s="31"/>
      <c r="D109" s="31"/>
      <c r="E109" s="37" t="n">
        <f aca="false">E56+E107</f>
        <v>1801757.9</v>
      </c>
      <c r="F109" s="37" t="n">
        <f aca="false">F56+F107</f>
        <v>10305.05</v>
      </c>
      <c r="G109" s="37" t="n">
        <f aca="false">G56+G107</f>
        <v>91561.54</v>
      </c>
      <c r="H109" s="37" t="n">
        <f aca="false">H56+H107</f>
        <v>40009.7</v>
      </c>
      <c r="I109" s="37" t="n">
        <f aca="false">I56+I107</f>
        <v>8715</v>
      </c>
      <c r="J109" s="31"/>
      <c r="K109" s="31"/>
      <c r="L109" s="31"/>
      <c r="M109" s="31"/>
      <c r="O109" s="18"/>
    </row>
    <row r="110" customFormat="false" ht="13.8" hidden="true" customHeight="false" outlineLevel="0" collapsed="false">
      <c r="A110" s="38"/>
      <c r="B110" s="39"/>
      <c r="C110" s="40"/>
      <c r="D110" s="40"/>
      <c r="E110" s="40"/>
      <c r="F110" s="40"/>
      <c r="G110" s="40"/>
      <c r="H110" s="40"/>
      <c r="I110" s="40"/>
      <c r="J110" s="41"/>
      <c r="K110" s="42"/>
      <c r="L110" s="42"/>
      <c r="M110" s="42"/>
      <c r="O110" s="18"/>
    </row>
    <row r="111" customFormat="false" ht="13.8" hidden="true" customHeight="false" outlineLevel="0" collapsed="false">
      <c r="A111" s="38"/>
      <c r="B111" s="39"/>
      <c r="C111" s="40"/>
      <c r="D111" s="40"/>
      <c r="E111" s="40"/>
      <c r="F111" s="40"/>
      <c r="G111" s="40"/>
      <c r="H111" s="40"/>
      <c r="I111" s="40"/>
      <c r="J111" s="41"/>
      <c r="K111" s="42"/>
      <c r="L111" s="42"/>
      <c r="M111" s="42"/>
      <c r="O111" s="18"/>
    </row>
    <row r="112" customFormat="false" ht="13.8" hidden="true" customHeight="false" outlineLevel="0" collapsed="false">
      <c r="A112" s="38"/>
      <c r="B112" s="39"/>
      <c r="C112" s="40"/>
      <c r="D112" s="40"/>
      <c r="E112" s="40"/>
      <c r="F112" s="40"/>
      <c r="G112" s="40"/>
      <c r="H112" s="40"/>
      <c r="I112" s="40"/>
      <c r="J112" s="41"/>
      <c r="K112" s="42"/>
      <c r="L112" s="42"/>
      <c r="M112" s="42"/>
      <c r="O112" s="18"/>
    </row>
    <row r="113" customFormat="false" ht="13.8" hidden="true" customHeight="false" outlineLevel="0" collapsed="false">
      <c r="A113" s="38"/>
      <c r="B113" s="39"/>
      <c r="C113" s="40"/>
      <c r="D113" s="40"/>
      <c r="E113" s="40"/>
      <c r="F113" s="40"/>
      <c r="G113" s="40"/>
      <c r="H113" s="40"/>
      <c r="I113" s="40"/>
      <c r="J113" s="41"/>
      <c r="K113" s="42"/>
      <c r="L113" s="42"/>
      <c r="M113" s="42"/>
      <c r="O113" s="18"/>
    </row>
    <row r="114" customFormat="false" ht="17.9" hidden="false" customHeight="true" outlineLevel="0" collapsed="false">
      <c r="A114" s="38"/>
      <c r="B114" s="39"/>
      <c r="C114" s="40"/>
      <c r="D114" s="40"/>
      <c r="E114" s="40"/>
      <c r="F114" s="40"/>
      <c r="G114" s="40"/>
      <c r="H114" s="40"/>
      <c r="I114" s="40"/>
      <c r="J114" s="41"/>
      <c r="K114" s="42"/>
      <c r="L114" s="42"/>
      <c r="M114" s="42"/>
      <c r="O114" s="18"/>
    </row>
    <row r="115" customFormat="false" ht="11.15" hidden="false" customHeight="true" outlineLevel="0" collapsed="false">
      <c r="A115" s="38"/>
      <c r="B115" s="39"/>
      <c r="C115" s="40"/>
      <c r="D115" s="40"/>
      <c r="E115" s="40"/>
      <c r="F115" s="40"/>
      <c r="G115" s="40"/>
      <c r="H115" s="40"/>
      <c r="I115" s="40"/>
      <c r="J115" s="41"/>
      <c r="K115" s="43"/>
      <c r="L115" s="42"/>
      <c r="M115" s="42"/>
      <c r="O115" s="18"/>
    </row>
    <row r="116" customFormat="false" ht="11.15" hidden="false" customHeight="true" outlineLevel="0" collapsed="false">
      <c r="O116" s="18"/>
    </row>
    <row r="117" customFormat="false" ht="24.75" hidden="false" customHeight="true" outlineLevel="0" collapsed="false">
      <c r="A117" s="4" t="s">
        <v>1</v>
      </c>
      <c r="B117" s="5" t="s">
        <v>2</v>
      </c>
      <c r="C117" s="5" t="s">
        <v>3</v>
      </c>
      <c r="D117" s="5" t="s">
        <v>4</v>
      </c>
      <c r="E117" s="5" t="s">
        <v>5</v>
      </c>
      <c r="F117" s="5"/>
      <c r="G117" s="5"/>
      <c r="H117" s="5"/>
      <c r="I117" s="5"/>
      <c r="J117" s="5" t="s">
        <v>6</v>
      </c>
      <c r="K117" s="5" t="s">
        <v>7</v>
      </c>
      <c r="L117" s="5"/>
      <c r="M117" s="5"/>
      <c r="O117" s="18"/>
    </row>
    <row r="118" customFormat="false" ht="35.05" hidden="false" customHeight="false" outlineLevel="0" collapsed="false">
      <c r="A118" s="4"/>
      <c r="B118" s="5"/>
      <c r="C118" s="5"/>
      <c r="D118" s="5"/>
      <c r="E118" s="5" t="s">
        <v>8</v>
      </c>
      <c r="F118" s="5" t="s">
        <v>9</v>
      </c>
      <c r="G118" s="5" t="s">
        <v>10</v>
      </c>
      <c r="H118" s="5" t="s">
        <v>11</v>
      </c>
      <c r="I118" s="5" t="s">
        <v>12</v>
      </c>
      <c r="J118" s="5"/>
      <c r="K118" s="5" t="s">
        <v>13</v>
      </c>
      <c r="L118" s="5" t="s">
        <v>14</v>
      </c>
      <c r="M118" s="5" t="s">
        <v>15</v>
      </c>
      <c r="O118" s="18"/>
    </row>
    <row r="119" customFormat="false" ht="13.8" hidden="false" customHeight="false" outlineLevel="0" collapsed="false">
      <c r="A119" s="44" t="s">
        <v>114</v>
      </c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O119" s="18"/>
    </row>
    <row r="120" customFormat="false" ht="23.85" hidden="false" customHeight="false" outlineLevel="0" collapsed="false">
      <c r="A120" s="45" t="n">
        <v>1</v>
      </c>
      <c r="B120" s="34" t="s">
        <v>115</v>
      </c>
      <c r="C120" s="46" t="n">
        <v>14</v>
      </c>
      <c r="D120" s="47" t="n">
        <v>31</v>
      </c>
      <c r="E120" s="23" t="n">
        <v>116</v>
      </c>
      <c r="F120" s="48"/>
      <c r="G120" s="23" t="n">
        <v>1280</v>
      </c>
      <c r="H120" s="48"/>
      <c r="I120" s="48"/>
      <c r="J120" s="49" t="n">
        <f aca="false">K120/D120</f>
        <v>396</v>
      </c>
      <c r="K120" s="50" t="n">
        <f aca="false">L120+M120+E120</f>
        <v>12276</v>
      </c>
      <c r="L120" s="50" t="n">
        <f aca="false">F120*1163</f>
        <v>0</v>
      </c>
      <c r="M120" s="50" t="n">
        <f aca="false">G120*9.5</f>
        <v>12160</v>
      </c>
      <c r="O120" s="18"/>
    </row>
    <row r="121" customFormat="false" ht="23.85" hidden="false" customHeight="false" outlineLevel="0" collapsed="false">
      <c r="A121" s="45" t="n">
        <v>2</v>
      </c>
      <c r="B121" s="34" t="s">
        <v>116</v>
      </c>
      <c r="C121" s="46" t="n">
        <v>20</v>
      </c>
      <c r="D121" s="47" t="n">
        <v>91.3</v>
      </c>
      <c r="E121" s="23" t="n">
        <v>1305.15</v>
      </c>
      <c r="F121" s="48"/>
      <c r="G121" s="23" t="n">
        <v>1206.25</v>
      </c>
      <c r="H121" s="48"/>
      <c r="I121" s="48"/>
      <c r="J121" s="51" t="n">
        <f aca="false">K121/D121</f>
        <v>139.808598028478</v>
      </c>
      <c r="K121" s="50" t="n">
        <f aca="false">L121+M121+E121</f>
        <v>12764.525</v>
      </c>
      <c r="L121" s="50" t="n">
        <f aca="false">F121*1163</f>
        <v>0</v>
      </c>
      <c r="M121" s="50" t="n">
        <f aca="false">G121*9.5</f>
        <v>11459.375</v>
      </c>
      <c r="O121" s="18"/>
    </row>
    <row r="122" customFormat="false" ht="23.85" hidden="false" customHeight="false" outlineLevel="0" collapsed="false">
      <c r="A122" s="45" t="n">
        <v>3</v>
      </c>
      <c r="B122" s="34" t="s">
        <v>117</v>
      </c>
      <c r="C122" s="52"/>
      <c r="D122" s="46" t="n">
        <v>537.4</v>
      </c>
      <c r="E122" s="23" t="n">
        <v>5178.9</v>
      </c>
      <c r="F122" s="23" t="n">
        <v>47.5</v>
      </c>
      <c r="G122" s="48"/>
      <c r="H122" s="23" t="n">
        <v>199.59</v>
      </c>
      <c r="I122" s="48"/>
      <c r="J122" s="51" t="n">
        <f aca="false">K122/D122</f>
        <v>112.432824711574</v>
      </c>
      <c r="K122" s="50" t="n">
        <f aca="false">L122+M122+E122</f>
        <v>60421.4</v>
      </c>
      <c r="L122" s="50" t="n">
        <f aca="false">F122*1163</f>
        <v>55242.5</v>
      </c>
      <c r="M122" s="50" t="n">
        <f aca="false">G122*9.5</f>
        <v>0</v>
      </c>
      <c r="O122" s="18"/>
    </row>
    <row r="123" customFormat="false" ht="23.85" hidden="false" customHeight="false" outlineLevel="0" collapsed="false">
      <c r="A123" s="45" t="n">
        <v>4</v>
      </c>
      <c r="B123" s="34" t="s">
        <v>118</v>
      </c>
      <c r="C123" s="46" t="n">
        <v>49</v>
      </c>
      <c r="D123" s="47" t="n">
        <v>647</v>
      </c>
      <c r="E123" s="23" t="n">
        <v>25105.33</v>
      </c>
      <c r="F123" s="14"/>
      <c r="G123" s="23" t="n">
        <v>4076.57</v>
      </c>
      <c r="H123" s="23" t="n">
        <v>68.76</v>
      </c>
      <c r="I123" s="48"/>
      <c r="J123" s="51" t="n">
        <f aca="false">K123/D123</f>
        <v>98.6595749613601</v>
      </c>
      <c r="K123" s="50" t="n">
        <f aca="false">L123+M123+E123</f>
        <v>63832.745</v>
      </c>
      <c r="L123" s="50" t="n">
        <f aca="false">F123*1163</f>
        <v>0</v>
      </c>
      <c r="M123" s="50" t="n">
        <f aca="false">G123*9.5</f>
        <v>38727.415</v>
      </c>
      <c r="O123" s="18"/>
    </row>
    <row r="124" customFormat="false" ht="22.35" hidden="false" customHeight="true" outlineLevel="0" collapsed="false">
      <c r="A124" s="45" t="n">
        <v>5</v>
      </c>
      <c r="B124" s="34" t="s">
        <v>119</v>
      </c>
      <c r="C124" s="46" t="n">
        <v>700</v>
      </c>
      <c r="D124" s="47" t="n">
        <v>679</v>
      </c>
      <c r="E124" s="23" t="n">
        <v>6101.75</v>
      </c>
      <c r="F124" s="48"/>
      <c r="G124" s="23" t="n">
        <v>5585.57</v>
      </c>
      <c r="H124" s="48"/>
      <c r="I124" s="48"/>
      <c r="J124" s="51" t="n">
        <f aca="false">K124/D124</f>
        <v>87.135</v>
      </c>
      <c r="K124" s="50" t="n">
        <f aca="false">L124+M124+E124</f>
        <v>59164.665</v>
      </c>
      <c r="L124" s="50" t="n">
        <f aca="false">F124*1163</f>
        <v>0</v>
      </c>
      <c r="M124" s="50" t="n">
        <f aca="false">G124*9.5</f>
        <v>53062.915</v>
      </c>
      <c r="O124" s="18"/>
    </row>
    <row r="125" customFormat="false" ht="13.8" hidden="false" customHeight="false" outlineLevel="0" collapsed="false">
      <c r="A125" s="45" t="n">
        <v>6</v>
      </c>
      <c r="B125" s="34" t="s">
        <v>120</v>
      </c>
      <c r="C125" s="46" t="n">
        <v>100</v>
      </c>
      <c r="D125" s="47" t="n">
        <v>956</v>
      </c>
      <c r="E125" s="23" t="n">
        <v>8910.43</v>
      </c>
      <c r="F125" s="48"/>
      <c r="G125" s="23" t="n">
        <v>7767.59</v>
      </c>
      <c r="H125" s="23" t="n">
        <v>133</v>
      </c>
      <c r="I125" s="48"/>
      <c r="J125" s="51" t="n">
        <f aca="false">K125/D125</f>
        <v>86.5089278242678</v>
      </c>
      <c r="K125" s="50" t="n">
        <f aca="false">L125+M125+E125</f>
        <v>82702.535</v>
      </c>
      <c r="L125" s="50" t="n">
        <f aca="false">F125*1163</f>
        <v>0</v>
      </c>
      <c r="M125" s="50" t="n">
        <f aca="false">G125*9.5</f>
        <v>73792.105</v>
      </c>
      <c r="O125" s="18"/>
    </row>
    <row r="126" customFormat="false" ht="23.85" hidden="false" customHeight="false" outlineLevel="0" collapsed="false">
      <c r="A126" s="45" t="n">
        <v>7</v>
      </c>
      <c r="B126" s="34" t="s">
        <v>121</v>
      </c>
      <c r="C126" s="46" t="n">
        <v>100</v>
      </c>
      <c r="D126" s="46" t="n">
        <v>2500</v>
      </c>
      <c r="E126" s="23" t="n">
        <v>48263.82</v>
      </c>
      <c r="F126" s="23" t="n">
        <v>129.56</v>
      </c>
      <c r="G126" s="14"/>
      <c r="H126" s="23" t="n">
        <v>511.63</v>
      </c>
      <c r="I126" s="48"/>
      <c r="J126" s="51" t="n">
        <f aca="false">K126/D126</f>
        <v>79.57684</v>
      </c>
      <c r="K126" s="50" t="n">
        <f aca="false">L126+M126+E126</f>
        <v>198942.1</v>
      </c>
      <c r="L126" s="50" t="n">
        <f aca="false">F126*1163</f>
        <v>150678.28</v>
      </c>
      <c r="M126" s="50" t="n">
        <f aca="false">G126*9.5</f>
        <v>0</v>
      </c>
      <c r="O126" s="18"/>
    </row>
    <row r="127" customFormat="false" ht="23.85" hidden="false" customHeight="false" outlineLevel="0" collapsed="false">
      <c r="A127" s="45" t="n">
        <v>8</v>
      </c>
      <c r="B127" s="34" t="s">
        <v>122</v>
      </c>
      <c r="C127" s="46" t="n">
        <v>200</v>
      </c>
      <c r="D127" s="47" t="n">
        <v>1185.9</v>
      </c>
      <c r="E127" s="23" t="n">
        <v>10845.3</v>
      </c>
      <c r="F127" s="48"/>
      <c r="G127" s="23" t="n">
        <v>8239.85</v>
      </c>
      <c r="H127" s="23" t="n">
        <v>187.46</v>
      </c>
      <c r="I127" s="48"/>
      <c r="J127" s="51" t="n">
        <f aca="false">K127/D127</f>
        <v>75.1529429125559</v>
      </c>
      <c r="K127" s="50" t="n">
        <f aca="false">L127+M127+E127</f>
        <v>89123.875</v>
      </c>
      <c r="L127" s="50" t="n">
        <f aca="false">F127*1163</f>
        <v>0</v>
      </c>
      <c r="M127" s="50" t="n">
        <f aca="false">G127*9.5</f>
        <v>78278.575</v>
      </c>
      <c r="O127" s="18"/>
    </row>
    <row r="128" customFormat="false" ht="23.85" hidden="false" customHeight="false" outlineLevel="0" collapsed="false">
      <c r="A128" s="45" t="n">
        <v>9</v>
      </c>
      <c r="B128" s="34" t="s">
        <v>123</v>
      </c>
      <c r="C128" s="46" t="n">
        <v>30</v>
      </c>
      <c r="D128" s="47" t="n">
        <v>137.5</v>
      </c>
      <c r="E128" s="23" t="n">
        <v>1101.81</v>
      </c>
      <c r="F128" s="48"/>
      <c r="G128" s="23" t="n">
        <v>961.11</v>
      </c>
      <c r="H128" s="48"/>
      <c r="I128" s="48"/>
      <c r="J128" s="51" t="n">
        <f aca="false">K128/D128</f>
        <v>74.4171272727273</v>
      </c>
      <c r="K128" s="50" t="n">
        <f aca="false">L128+M128+E128</f>
        <v>10232.355</v>
      </c>
      <c r="L128" s="50" t="n">
        <f aca="false">F128*1163</f>
        <v>0</v>
      </c>
      <c r="M128" s="50" t="n">
        <f aca="false">G128*9.5</f>
        <v>9130.545</v>
      </c>
      <c r="O128" s="18"/>
    </row>
    <row r="129" customFormat="false" ht="23.85" hidden="false" customHeight="false" outlineLevel="0" collapsed="false">
      <c r="A129" s="45" t="n">
        <v>10</v>
      </c>
      <c r="B129" s="34" t="s">
        <v>124</v>
      </c>
      <c r="C129" s="46" t="n">
        <v>20</v>
      </c>
      <c r="D129" s="47" t="n">
        <v>552</v>
      </c>
      <c r="E129" s="23" t="n">
        <v>2305.16</v>
      </c>
      <c r="F129" s="48"/>
      <c r="G129" s="23" t="n">
        <v>3681.92</v>
      </c>
      <c r="H129" s="48"/>
      <c r="I129" s="48"/>
      <c r="J129" s="51" t="n">
        <f aca="false">K129/D129</f>
        <v>67.5423913043478</v>
      </c>
      <c r="K129" s="50" t="n">
        <f aca="false">L129+M129+E129</f>
        <v>37283.4</v>
      </c>
      <c r="L129" s="50" t="n">
        <f aca="false">F129*1163</f>
        <v>0</v>
      </c>
      <c r="M129" s="50" t="n">
        <f aca="false">G129*9.5</f>
        <v>34978.24</v>
      </c>
      <c r="O129" s="18"/>
    </row>
    <row r="130" customFormat="false" ht="51.45" hidden="false" customHeight="true" outlineLevel="0" collapsed="false">
      <c r="A130" s="45" t="n">
        <v>11</v>
      </c>
      <c r="B130" s="34" t="s">
        <v>125</v>
      </c>
      <c r="C130" s="46" t="n">
        <v>158</v>
      </c>
      <c r="D130" s="47" t="n">
        <v>1599.27</v>
      </c>
      <c r="E130" s="23" t="n">
        <v>29570.02</v>
      </c>
      <c r="F130" s="23" t="n">
        <v>64.2</v>
      </c>
      <c r="G130" s="14"/>
      <c r="H130" s="23" t="n">
        <v>287.2</v>
      </c>
      <c r="I130" s="48"/>
      <c r="J130" s="51" t="n">
        <f aca="false">K130/D130</f>
        <v>65.1763742207382</v>
      </c>
      <c r="K130" s="50" t="n">
        <f aca="false">L130+M130+E130</f>
        <v>104234.62</v>
      </c>
      <c r="L130" s="50" t="n">
        <f aca="false">F130*1163</f>
        <v>74664.6</v>
      </c>
      <c r="M130" s="50" t="n">
        <f aca="false">G130*9.5</f>
        <v>0</v>
      </c>
      <c r="O130" s="18"/>
    </row>
    <row r="131" customFormat="false" ht="18.65" hidden="false" customHeight="true" outlineLevel="0" collapsed="false">
      <c r="A131" s="45" t="n">
        <v>12</v>
      </c>
      <c r="B131" s="34" t="s">
        <v>126</v>
      </c>
      <c r="C131" s="46" t="n">
        <v>1060</v>
      </c>
      <c r="D131" s="47" t="n">
        <v>1559.27</v>
      </c>
      <c r="E131" s="23" t="n">
        <v>16051.58</v>
      </c>
      <c r="F131" s="53"/>
      <c r="G131" s="23" t="n">
        <v>7308.52</v>
      </c>
      <c r="H131" s="23" t="n">
        <v>357.08</v>
      </c>
      <c r="I131" s="48"/>
      <c r="J131" s="51" t="n">
        <f aca="false">K131/D131</f>
        <v>54.8221411301442</v>
      </c>
      <c r="K131" s="50" t="n">
        <f aca="false">L131+M131+E131</f>
        <v>85482.52</v>
      </c>
      <c r="L131" s="50" t="n">
        <f aca="false">F131*1163</f>
        <v>0</v>
      </c>
      <c r="M131" s="50" t="n">
        <f aca="false">G131*9.5</f>
        <v>69430.94</v>
      </c>
      <c r="O131" s="18"/>
    </row>
    <row r="132" customFormat="false" ht="23.85" hidden="false" customHeight="false" outlineLevel="0" collapsed="false">
      <c r="A132" s="45" t="n">
        <v>13</v>
      </c>
      <c r="B132" s="34" t="s">
        <v>127</v>
      </c>
      <c r="C132" s="46"/>
      <c r="D132" s="47" t="n">
        <v>127.8</v>
      </c>
      <c r="E132" s="23" t="n">
        <v>1958.23</v>
      </c>
      <c r="F132" s="54" t="n">
        <v>3.19</v>
      </c>
      <c r="G132" s="55"/>
      <c r="H132" s="54" t="n">
        <v>19.64</v>
      </c>
      <c r="I132" s="48"/>
      <c r="J132" s="51" t="n">
        <f aca="false">K132/D132</f>
        <v>44.3521126760563</v>
      </c>
      <c r="K132" s="50" t="n">
        <f aca="false">L132+M132+E132</f>
        <v>5668.2</v>
      </c>
      <c r="L132" s="50" t="n">
        <f aca="false">F132*1163</f>
        <v>3709.97</v>
      </c>
      <c r="M132" s="50" t="n">
        <f aca="false">G132*9.5</f>
        <v>0</v>
      </c>
      <c r="O132" s="18"/>
    </row>
    <row r="133" customFormat="false" ht="23.85" hidden="false" customHeight="false" outlineLevel="0" collapsed="false">
      <c r="A133" s="45" t="n">
        <v>14</v>
      </c>
      <c r="B133" s="34" t="s">
        <v>128</v>
      </c>
      <c r="C133" s="56"/>
      <c r="D133" s="57" t="n">
        <v>606.3</v>
      </c>
      <c r="E133" s="23" t="n">
        <v>20303.23</v>
      </c>
      <c r="F133" s="58"/>
      <c r="G133" s="48"/>
      <c r="H133" s="23" t="n">
        <v>84.61</v>
      </c>
      <c r="I133" s="48"/>
      <c r="J133" s="51" t="n">
        <f aca="false">K133/D133</f>
        <v>33.4871020946726</v>
      </c>
      <c r="K133" s="50" t="n">
        <f aca="false">L133+M133+E133</f>
        <v>20303.23</v>
      </c>
      <c r="L133" s="50" t="n">
        <f aca="false">F133*1163</f>
        <v>0</v>
      </c>
      <c r="M133" s="50" t="n">
        <f aca="false">G133*9.5</f>
        <v>0</v>
      </c>
      <c r="O133" s="18"/>
    </row>
    <row r="134" customFormat="false" ht="13.8" hidden="false" customHeight="false" outlineLevel="0" collapsed="false">
      <c r="A134" s="45" t="n">
        <v>15</v>
      </c>
      <c r="B134" s="34" t="s">
        <v>129</v>
      </c>
      <c r="C134" s="46" t="n">
        <v>10</v>
      </c>
      <c r="D134" s="46" t="n">
        <v>712.92</v>
      </c>
      <c r="E134" s="23" t="n">
        <v>4349.33</v>
      </c>
      <c r="F134" s="48"/>
      <c r="G134" s="48"/>
      <c r="H134" s="23" t="n">
        <v>109.52</v>
      </c>
      <c r="I134" s="48"/>
      <c r="J134" s="51" t="n">
        <f aca="false">K134/D134</f>
        <v>6.10072658923863</v>
      </c>
      <c r="K134" s="50" t="n">
        <f aca="false">L134+M134+E134</f>
        <v>4349.33</v>
      </c>
      <c r="L134" s="50" t="n">
        <f aca="false">F134*1163</f>
        <v>0</v>
      </c>
      <c r="M134" s="50" t="n">
        <f aca="false">G134*9.5</f>
        <v>0</v>
      </c>
      <c r="O134" s="18"/>
    </row>
    <row r="135" customFormat="false" ht="23.85" hidden="false" customHeight="false" outlineLevel="0" collapsed="false">
      <c r="A135" s="45" t="n">
        <v>16</v>
      </c>
      <c r="B135" s="34" t="s">
        <v>130</v>
      </c>
      <c r="C135" s="46"/>
      <c r="D135" s="47" t="n">
        <v>1166.8</v>
      </c>
      <c r="E135" s="23" t="n">
        <v>6907.95</v>
      </c>
      <c r="F135" s="48"/>
      <c r="G135" s="55"/>
      <c r="H135" s="48"/>
      <c r="I135" s="48"/>
      <c r="J135" s="51" t="n">
        <f aca="false">K135/D135</f>
        <v>5.92042338018512</v>
      </c>
      <c r="K135" s="50" t="n">
        <f aca="false">L135+M135+E135</f>
        <v>6907.95</v>
      </c>
      <c r="L135" s="50" t="n">
        <f aca="false">F135*1163</f>
        <v>0</v>
      </c>
      <c r="M135" s="50" t="n">
        <f aca="false">G135*9.5</f>
        <v>0</v>
      </c>
      <c r="O135" s="18"/>
    </row>
    <row r="136" customFormat="false" ht="23.85" hidden="false" customHeight="false" outlineLevel="0" collapsed="false">
      <c r="A136" s="45" t="n">
        <v>17</v>
      </c>
      <c r="B136" s="34" t="s">
        <v>131</v>
      </c>
      <c r="C136" s="46" t="n">
        <v>30</v>
      </c>
      <c r="D136" s="47" t="n">
        <v>350</v>
      </c>
      <c r="E136" s="23" t="n">
        <v>211.16</v>
      </c>
      <c r="F136" s="48"/>
      <c r="G136" s="23" t="n">
        <v>127.78</v>
      </c>
      <c r="H136" s="48"/>
      <c r="I136" s="48"/>
      <c r="J136" s="51" t="n">
        <f aca="false">K136/D136</f>
        <v>4.07162857142857</v>
      </c>
      <c r="K136" s="50" t="n">
        <f aca="false">L136+M136+E136</f>
        <v>1425.07</v>
      </c>
      <c r="L136" s="50" t="n">
        <f aca="false">F136*1163</f>
        <v>0</v>
      </c>
      <c r="M136" s="50" t="n">
        <f aca="false">G136*9.5</f>
        <v>1213.91</v>
      </c>
      <c r="O136" s="18"/>
    </row>
    <row r="137" customFormat="false" ht="13.8" hidden="false" customHeight="false" outlineLevel="0" collapsed="false">
      <c r="A137" s="59"/>
      <c r="B137" s="60" t="s">
        <v>66</v>
      </c>
      <c r="C137" s="61" t="n">
        <f aca="false">SUM(C120:C136)</f>
        <v>2491</v>
      </c>
      <c r="D137" s="61" t="n">
        <f aca="false">SUM(D120:D136)</f>
        <v>13439.46</v>
      </c>
      <c r="E137" s="61" t="n">
        <f aca="false">SUM(E120:E136)</f>
        <v>188585.15</v>
      </c>
      <c r="F137" s="61" t="n">
        <f aca="false">SUM(F120:F136)</f>
        <v>244.45</v>
      </c>
      <c r="G137" s="61" t="n">
        <f aca="false">SUM(G120:G136)</f>
        <v>40235.16</v>
      </c>
      <c r="H137" s="61" t="n">
        <f aca="false">SUM(H120:H136)</f>
        <v>1958.49</v>
      </c>
      <c r="I137" s="62"/>
      <c r="J137" s="63"/>
      <c r="K137" s="63"/>
      <c r="L137" s="63"/>
      <c r="M137" s="64"/>
      <c r="O137" s="18"/>
    </row>
    <row r="138" customFormat="false" ht="13.8" hidden="false" customHeight="false" outlineLevel="0" collapsed="false">
      <c r="A138" s="59"/>
      <c r="B138" s="60" t="s">
        <v>67</v>
      </c>
      <c r="C138" s="61"/>
      <c r="D138" s="61"/>
      <c r="E138" s="61"/>
      <c r="F138" s="61"/>
      <c r="G138" s="61"/>
      <c r="H138" s="61"/>
      <c r="I138" s="64"/>
      <c r="J138" s="65" t="n">
        <f aca="false">SUM(J120:J136)/17</f>
        <v>84.186160922222</v>
      </c>
      <c r="K138" s="64"/>
      <c r="L138" s="64"/>
      <c r="M138" s="64"/>
      <c r="O138" s="18"/>
    </row>
    <row r="139" customFormat="false" ht="16.5" hidden="false" customHeight="true" outlineLevel="0" collapsed="false">
      <c r="O139" s="18"/>
    </row>
    <row r="140" customFormat="false" ht="7.45" hidden="false" customHeight="true" outlineLevel="0" collapsed="false">
      <c r="O140" s="18"/>
    </row>
    <row r="141" customFormat="false" ht="28.5" hidden="false" customHeight="true" outlineLevel="0" collapsed="false">
      <c r="A141" s="4" t="s">
        <v>1</v>
      </c>
      <c r="B141" s="5" t="s">
        <v>2</v>
      </c>
      <c r="C141" s="5" t="s">
        <v>3</v>
      </c>
      <c r="D141" s="5" t="s">
        <v>4</v>
      </c>
      <c r="E141" s="5" t="s">
        <v>5</v>
      </c>
      <c r="F141" s="5"/>
      <c r="G141" s="5"/>
      <c r="H141" s="5"/>
      <c r="I141" s="5"/>
      <c r="J141" s="5" t="s">
        <v>6</v>
      </c>
      <c r="K141" s="5" t="s">
        <v>7</v>
      </c>
      <c r="L141" s="5"/>
      <c r="M141" s="5"/>
      <c r="O141" s="18"/>
    </row>
    <row r="142" customFormat="false" ht="35.05" hidden="false" customHeight="false" outlineLevel="0" collapsed="false">
      <c r="A142" s="4"/>
      <c r="B142" s="5"/>
      <c r="C142" s="5"/>
      <c r="D142" s="5"/>
      <c r="E142" s="5" t="s">
        <v>8</v>
      </c>
      <c r="F142" s="5" t="s">
        <v>9</v>
      </c>
      <c r="G142" s="5" t="s">
        <v>10</v>
      </c>
      <c r="H142" s="5" t="s">
        <v>11</v>
      </c>
      <c r="I142" s="5" t="s">
        <v>12</v>
      </c>
      <c r="J142" s="5"/>
      <c r="K142" s="5" t="s">
        <v>13</v>
      </c>
      <c r="L142" s="5" t="s">
        <v>14</v>
      </c>
      <c r="M142" s="5" t="s">
        <v>15</v>
      </c>
      <c r="O142" s="18"/>
    </row>
    <row r="143" customFormat="false" ht="13.8" hidden="false" customHeight="false" outlineLevel="0" collapsed="false">
      <c r="A143" s="44" t="s">
        <v>132</v>
      </c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O143" s="18"/>
    </row>
    <row r="144" customFormat="false" ht="35.05" hidden="false" customHeight="false" outlineLevel="0" collapsed="false">
      <c r="A144" s="66" t="n">
        <v>1</v>
      </c>
      <c r="B144" s="67" t="s">
        <v>133</v>
      </c>
      <c r="C144" s="68" t="n">
        <v>756</v>
      </c>
      <c r="D144" s="68" t="n">
        <v>8204.3</v>
      </c>
      <c r="E144" s="23" t="n">
        <v>41571.49</v>
      </c>
      <c r="F144" s="23" t="n">
        <v>1216.12</v>
      </c>
      <c r="G144" s="48"/>
      <c r="H144" s="23" t="n">
        <v>832.65</v>
      </c>
      <c r="I144" s="48"/>
      <c r="J144" s="69" t="n">
        <f aca="false">K144/D144</f>
        <v>177.458046390308</v>
      </c>
      <c r="K144" s="70" t="n">
        <f aca="false">L144+M144+E144</f>
        <v>1455919.05</v>
      </c>
      <c r="L144" s="70" t="n">
        <f aca="false">F144*1163</f>
        <v>1414347.56</v>
      </c>
      <c r="M144" s="70" t="n">
        <f aca="false">G144*9.5</f>
        <v>0</v>
      </c>
      <c r="O144" s="18"/>
    </row>
    <row r="145" customFormat="false" ht="26.85" hidden="false" customHeight="true" outlineLevel="0" collapsed="false">
      <c r="A145" s="66" t="n">
        <v>2</v>
      </c>
      <c r="B145" s="67" t="s">
        <v>134</v>
      </c>
      <c r="C145" s="68" t="n">
        <v>810</v>
      </c>
      <c r="D145" s="68" t="n">
        <v>11225.1</v>
      </c>
      <c r="E145" s="23" t="n">
        <v>104911.66</v>
      </c>
      <c r="F145" s="23" t="n">
        <v>608.63</v>
      </c>
      <c r="G145" s="23" t="n">
        <v>24593.22</v>
      </c>
      <c r="H145" s="23" t="n">
        <v>6806.31</v>
      </c>
      <c r="I145" s="48"/>
      <c r="J145" s="69" t="n">
        <f aca="false">K145/D145</f>
        <v>93.2182287908348</v>
      </c>
      <c r="K145" s="70" t="n">
        <f aca="false">L145+M145+E145</f>
        <v>1046383.94</v>
      </c>
      <c r="L145" s="70" t="n">
        <f aca="false">F145*1163</f>
        <v>707836.69</v>
      </c>
      <c r="M145" s="70" t="n">
        <f aca="false">G145*9.5</f>
        <v>233635.59</v>
      </c>
      <c r="O145" s="18"/>
    </row>
    <row r="146" customFormat="false" ht="29.1" hidden="false" customHeight="true" outlineLevel="0" collapsed="false">
      <c r="A146" s="66" t="n">
        <v>3</v>
      </c>
      <c r="B146" s="67" t="s">
        <v>135</v>
      </c>
      <c r="C146" s="71" t="n">
        <v>135</v>
      </c>
      <c r="D146" s="68" t="n">
        <v>823</v>
      </c>
      <c r="E146" s="23" t="n">
        <v>13071.42</v>
      </c>
      <c r="F146" s="23" t="n">
        <v>47.78</v>
      </c>
      <c r="G146" s="48"/>
      <c r="H146" s="23" t="n">
        <v>77.11</v>
      </c>
      <c r="I146" s="23" t="n">
        <v>32.48</v>
      </c>
      <c r="J146" s="69" t="n">
        <f aca="false">K146/D146</f>
        <v>83.401652490887</v>
      </c>
      <c r="K146" s="70" t="n">
        <f aca="false">L146+M146+E146</f>
        <v>68639.56</v>
      </c>
      <c r="L146" s="70" t="n">
        <f aca="false">F146*1163</f>
        <v>55568.14</v>
      </c>
      <c r="M146" s="70" t="n">
        <f aca="false">G146*9.5</f>
        <v>0</v>
      </c>
      <c r="O146" s="18"/>
    </row>
    <row r="147" customFormat="false" ht="35.05" hidden="false" customHeight="false" outlineLevel="0" collapsed="false">
      <c r="A147" s="66" t="n">
        <v>4</v>
      </c>
      <c r="B147" s="67" t="s">
        <v>136</v>
      </c>
      <c r="C147" s="68" t="n">
        <v>1995</v>
      </c>
      <c r="D147" s="68" t="n">
        <v>20329.4</v>
      </c>
      <c r="E147" s="23" t="n">
        <v>152048.99</v>
      </c>
      <c r="F147" s="23" t="n">
        <v>1282.28</v>
      </c>
      <c r="G147" s="48"/>
      <c r="H147" s="23" t="n">
        <v>20135.57</v>
      </c>
      <c r="I147" s="48"/>
      <c r="J147" s="69" t="n">
        <f aca="false">K147/D147</f>
        <v>80.8356680472616</v>
      </c>
      <c r="K147" s="70" t="n">
        <f aca="false">L147+M147+E147</f>
        <v>1643340.63</v>
      </c>
      <c r="L147" s="70" t="n">
        <f aca="false">F147*1163</f>
        <v>1491291.64</v>
      </c>
      <c r="M147" s="70" t="n">
        <f aca="false">G147*9.5</f>
        <v>0</v>
      </c>
      <c r="O147" s="18"/>
    </row>
    <row r="148" customFormat="false" ht="37.3" hidden="false" customHeight="true" outlineLevel="0" collapsed="false">
      <c r="A148" s="66" t="n">
        <v>5</v>
      </c>
      <c r="B148" s="67" t="s">
        <v>137</v>
      </c>
      <c r="C148" s="68" t="n">
        <v>1031</v>
      </c>
      <c r="D148" s="68" t="n">
        <v>4949.65</v>
      </c>
      <c r="E148" s="23" t="n">
        <v>46520.64</v>
      </c>
      <c r="F148" s="23" t="n">
        <v>299.2</v>
      </c>
      <c r="G148" s="48"/>
      <c r="H148" s="23" t="n">
        <v>1607.19</v>
      </c>
      <c r="I148" s="48"/>
      <c r="J148" s="69" t="n">
        <f aca="false">K148/D148</f>
        <v>79.7006333781176</v>
      </c>
      <c r="K148" s="70" t="n">
        <f aca="false">L148+M148+E148</f>
        <v>394490.24</v>
      </c>
      <c r="L148" s="70" t="n">
        <f aca="false">F148*1163</f>
        <v>347969.6</v>
      </c>
      <c r="M148" s="70" t="n">
        <f aca="false">G148*9.5</f>
        <v>0</v>
      </c>
      <c r="O148" s="18"/>
    </row>
    <row r="149" customFormat="false" ht="29.85" hidden="false" customHeight="true" outlineLevel="0" collapsed="false">
      <c r="A149" s="66" t="n">
        <v>6</v>
      </c>
      <c r="B149" s="67" t="s">
        <v>138</v>
      </c>
      <c r="C149" s="68" t="n">
        <v>761</v>
      </c>
      <c r="D149" s="68" t="n">
        <v>2161.7</v>
      </c>
      <c r="E149" s="23" t="n">
        <v>17821.38</v>
      </c>
      <c r="F149" s="23" t="n">
        <v>115.72</v>
      </c>
      <c r="G149" s="48"/>
      <c r="H149" s="23" t="n">
        <v>369.62</v>
      </c>
      <c r="I149" s="48"/>
      <c r="J149" s="69" t="n">
        <f aca="false">K149/D149</f>
        <v>70.5017995096452</v>
      </c>
      <c r="K149" s="70" t="n">
        <f aca="false">L149+M149+E149</f>
        <v>152403.74</v>
      </c>
      <c r="L149" s="70" t="n">
        <f aca="false">F149*1163</f>
        <v>134582.36</v>
      </c>
      <c r="M149" s="70" t="n">
        <f aca="false">G149*9.5</f>
        <v>0</v>
      </c>
      <c r="O149" s="18"/>
    </row>
    <row r="150" customFormat="false" ht="27.6" hidden="false" customHeight="true" outlineLevel="0" collapsed="false">
      <c r="A150" s="66" t="n">
        <v>7</v>
      </c>
      <c r="B150" s="67" t="s">
        <v>139</v>
      </c>
      <c r="C150" s="68" t="n">
        <v>125</v>
      </c>
      <c r="D150" s="68" t="n">
        <v>616.3</v>
      </c>
      <c r="E150" s="23" t="n">
        <v>7434.83</v>
      </c>
      <c r="F150" s="23" t="n">
        <v>30.02</v>
      </c>
      <c r="G150" s="48"/>
      <c r="H150" s="23" t="n">
        <v>120.85</v>
      </c>
      <c r="I150" s="55"/>
      <c r="J150" s="69" t="n">
        <f aca="false">K150/D150</f>
        <v>68.7134350154146</v>
      </c>
      <c r="K150" s="70" t="n">
        <f aca="false">L150+M150+E150</f>
        <v>42348.09</v>
      </c>
      <c r="L150" s="70" t="n">
        <f aca="false">F150*1163</f>
        <v>34913.26</v>
      </c>
      <c r="M150" s="70" t="n">
        <f aca="false">G150*9.5</f>
        <v>0</v>
      </c>
      <c r="O150" s="18"/>
    </row>
    <row r="151" customFormat="false" ht="27.6" hidden="false" customHeight="true" outlineLevel="0" collapsed="false">
      <c r="A151" s="66" t="n">
        <v>8</v>
      </c>
      <c r="B151" s="67" t="s">
        <v>140</v>
      </c>
      <c r="C151" s="68" t="n">
        <v>1125</v>
      </c>
      <c r="D151" s="68" t="n">
        <v>9098.4</v>
      </c>
      <c r="E151" s="23" t="n">
        <v>77666</v>
      </c>
      <c r="F151" s="23" t="n">
        <v>462.37</v>
      </c>
      <c r="G151" s="48"/>
      <c r="H151" s="23" t="n">
        <v>2537.58</v>
      </c>
      <c r="I151" s="48"/>
      <c r="J151" s="69" t="n">
        <f aca="false">K151/D151</f>
        <v>67.6385199595533</v>
      </c>
      <c r="K151" s="70" t="n">
        <f aca="false">L151+M151+E151</f>
        <v>615402.31</v>
      </c>
      <c r="L151" s="70" t="n">
        <f aca="false">F151*1163</f>
        <v>537736.31</v>
      </c>
      <c r="M151" s="70" t="n">
        <f aca="false">G151*9.5</f>
        <v>0</v>
      </c>
      <c r="O151" s="18"/>
    </row>
    <row r="152" customFormat="false" ht="35.05" hidden="false" customHeight="false" outlineLevel="0" collapsed="false">
      <c r="A152" s="66" t="n">
        <v>9</v>
      </c>
      <c r="B152" s="67" t="s">
        <v>141</v>
      </c>
      <c r="C152" s="68" t="n">
        <v>910</v>
      </c>
      <c r="D152" s="68" t="n">
        <v>2539.5</v>
      </c>
      <c r="E152" s="23" t="n">
        <v>35482.68</v>
      </c>
      <c r="F152" s="23" t="n">
        <v>66.26</v>
      </c>
      <c r="G152" s="23" t="n">
        <v>127.56</v>
      </c>
      <c r="H152" s="23" t="n">
        <v>922.41</v>
      </c>
      <c r="I152" s="54" t="n">
        <v>101.92</v>
      </c>
      <c r="J152" s="69" t="n">
        <f aca="false">K152/D152</f>
        <v>44.7942035833826</v>
      </c>
      <c r="K152" s="70" t="n">
        <f aca="false">L152+M152+E152</f>
        <v>113754.88</v>
      </c>
      <c r="L152" s="70" t="n">
        <f aca="false">F152*1163</f>
        <v>77060.38</v>
      </c>
      <c r="M152" s="70" t="n">
        <f aca="false">G152*9.5</f>
        <v>1211.82</v>
      </c>
      <c r="O152" s="18"/>
    </row>
    <row r="153" customFormat="false" ht="23.85" hidden="false" customHeight="false" outlineLevel="0" collapsed="false">
      <c r="A153" s="66" t="n">
        <v>10</v>
      </c>
      <c r="B153" s="67" t="s">
        <v>142</v>
      </c>
      <c r="C153" s="68" t="n">
        <v>185</v>
      </c>
      <c r="D153" s="68" t="n">
        <v>2840</v>
      </c>
      <c r="E153" s="54" t="n">
        <v>38390.4</v>
      </c>
      <c r="F153" s="48"/>
      <c r="G153" s="48"/>
      <c r="H153" s="23" t="n">
        <v>1007.81</v>
      </c>
      <c r="I153" s="48"/>
      <c r="J153" s="69" t="n">
        <f aca="false">K153/D153</f>
        <v>13.5177464788732</v>
      </c>
      <c r="K153" s="70" t="n">
        <f aca="false">L153+M153+E153</f>
        <v>38390.4</v>
      </c>
      <c r="L153" s="70" t="n">
        <f aca="false">F153*1163</f>
        <v>0</v>
      </c>
      <c r="M153" s="70" t="n">
        <f aca="false">G153*9.5</f>
        <v>0</v>
      </c>
      <c r="O153" s="18"/>
    </row>
    <row r="154" customFormat="false" ht="23.85" hidden="false" customHeight="false" outlineLevel="0" collapsed="false">
      <c r="A154" s="66" t="n">
        <v>11</v>
      </c>
      <c r="B154" s="67" t="s">
        <v>143</v>
      </c>
      <c r="C154" s="68" t="n">
        <v>50</v>
      </c>
      <c r="D154" s="68" t="n">
        <v>204.2</v>
      </c>
      <c r="E154" s="23" t="n">
        <v>2122.6</v>
      </c>
      <c r="F154" s="25"/>
      <c r="G154" s="48"/>
      <c r="H154" s="23" t="n">
        <v>37.63</v>
      </c>
      <c r="I154" s="55"/>
      <c r="J154" s="69" t="n">
        <f aca="false">K154/D154</f>
        <v>10.3947110675808</v>
      </c>
      <c r="K154" s="70" t="n">
        <f aca="false">L154+M154+E154</f>
        <v>2122.6</v>
      </c>
      <c r="L154" s="70" t="n">
        <f aca="false">F154*1163</f>
        <v>0</v>
      </c>
      <c r="M154" s="70" t="n">
        <f aca="false">G154*9.5</f>
        <v>0</v>
      </c>
      <c r="O154" s="18"/>
    </row>
    <row r="155" customFormat="false" ht="13.8" hidden="false" customHeight="false" outlineLevel="0" collapsed="false">
      <c r="A155" s="59"/>
      <c r="B155" s="60" t="s">
        <v>66</v>
      </c>
      <c r="C155" s="61" t="n">
        <f aca="false">SUM(C144:C154)</f>
        <v>7883</v>
      </c>
      <c r="D155" s="61" t="n">
        <f aca="false">SUM(D144:D154)</f>
        <v>62991.55</v>
      </c>
      <c r="E155" s="61" t="n">
        <f aca="false">SUM(E144:E154)</f>
        <v>537042.09</v>
      </c>
      <c r="F155" s="61" t="n">
        <f aca="false">SUM(F144:F154)</f>
        <v>4128.38</v>
      </c>
      <c r="G155" s="61" t="n">
        <f aca="false">SUM(G144:G154)</f>
        <v>24720.78</v>
      </c>
      <c r="H155" s="61" t="n">
        <f aca="false">SUM(H144:H154)</f>
        <v>34454.73</v>
      </c>
      <c r="I155" s="72" t="n">
        <f aca="false">SUM(I144:I154)</f>
        <v>134.4</v>
      </c>
      <c r="J155" s="64"/>
      <c r="K155" s="64"/>
      <c r="L155" s="64"/>
      <c r="M155" s="64"/>
      <c r="O155" s="73"/>
    </row>
    <row r="156" customFormat="false" ht="13.8" hidden="false" customHeight="false" outlineLevel="0" collapsed="false">
      <c r="A156" s="59"/>
      <c r="B156" s="60" t="s">
        <v>67</v>
      </c>
      <c r="C156" s="61"/>
      <c r="D156" s="61"/>
      <c r="E156" s="61"/>
      <c r="F156" s="61"/>
      <c r="G156" s="61"/>
      <c r="H156" s="61"/>
      <c r="I156" s="74"/>
      <c r="J156" s="74" t="n">
        <f aca="false">SUM(J144:J154)/11</f>
        <v>71.8340586101689</v>
      </c>
      <c r="K156" s="64"/>
      <c r="L156" s="64"/>
      <c r="M156" s="64"/>
      <c r="O156" s="73"/>
    </row>
    <row r="157" customFormat="false" ht="14.25" hidden="false" customHeight="true" outlineLevel="0" collapsed="false">
      <c r="C157" s="40"/>
      <c r="D157" s="40"/>
      <c r="E157" s="40"/>
      <c r="F157" s="40"/>
      <c r="G157" s="40"/>
      <c r="H157" s="40"/>
      <c r="I157" s="40"/>
      <c r="J157" s="40"/>
      <c r="K157" s="42"/>
      <c r="L157" s="42"/>
      <c r="M157" s="42"/>
      <c r="O157" s="73"/>
    </row>
    <row r="158" customFormat="false" ht="13.8" hidden="true" customHeight="false" outlineLevel="0" collapsed="false">
      <c r="C158" s="40"/>
      <c r="D158" s="40"/>
      <c r="E158" s="40"/>
      <c r="F158" s="40"/>
      <c r="G158" s="40"/>
      <c r="H158" s="40"/>
      <c r="I158" s="40"/>
      <c r="J158" s="40"/>
      <c r="K158" s="42"/>
      <c r="L158" s="42"/>
      <c r="M158" s="42"/>
      <c r="O158" s="73"/>
    </row>
    <row r="159" customFormat="false" ht="13.8" hidden="true" customHeight="false" outlineLevel="0" collapsed="false">
      <c r="C159" s="40"/>
      <c r="D159" s="40"/>
      <c r="E159" s="40"/>
      <c r="F159" s="40"/>
      <c r="G159" s="40"/>
      <c r="H159" s="40"/>
      <c r="I159" s="40"/>
      <c r="J159" s="40"/>
      <c r="K159" s="42"/>
      <c r="L159" s="42"/>
      <c r="M159" s="42"/>
      <c r="O159" s="73"/>
    </row>
    <row r="160" customFormat="false" ht="7.45" hidden="false" customHeight="true" outlineLevel="0" collapsed="false">
      <c r="F160" s="24"/>
      <c r="H160" s="40"/>
      <c r="I160" s="40"/>
      <c r="J160" s="40"/>
      <c r="O160" s="73"/>
    </row>
    <row r="161" customFormat="false" ht="7.45" hidden="false" customHeight="true" outlineLevel="0" collapsed="false">
      <c r="H161" s="40"/>
      <c r="I161" s="40"/>
      <c r="J161" s="40"/>
      <c r="O161" s="73"/>
    </row>
    <row r="162" customFormat="false" ht="7.45" hidden="false" customHeight="true" outlineLevel="0" collapsed="false">
      <c r="H162" s="40"/>
      <c r="I162" s="40"/>
      <c r="J162" s="40"/>
      <c r="O162" s="73"/>
    </row>
    <row r="163" customFormat="false" ht="25.5" hidden="false" customHeight="true" outlineLevel="0" collapsed="false">
      <c r="A163" s="4" t="s">
        <v>1</v>
      </c>
      <c r="B163" s="5" t="s">
        <v>2</v>
      </c>
      <c r="C163" s="5" t="s">
        <v>3</v>
      </c>
      <c r="D163" s="5" t="s">
        <v>4</v>
      </c>
      <c r="E163" s="5" t="s">
        <v>5</v>
      </c>
      <c r="F163" s="5"/>
      <c r="G163" s="5"/>
      <c r="H163" s="5"/>
      <c r="I163" s="5"/>
      <c r="J163" s="5" t="s">
        <v>6</v>
      </c>
      <c r="K163" s="5" t="s">
        <v>7</v>
      </c>
      <c r="L163" s="5"/>
      <c r="M163" s="5"/>
      <c r="O163" s="73"/>
    </row>
    <row r="164" customFormat="false" ht="35.05" hidden="false" customHeight="false" outlineLevel="0" collapsed="false">
      <c r="A164" s="4"/>
      <c r="B164" s="5"/>
      <c r="C164" s="5"/>
      <c r="D164" s="5"/>
      <c r="E164" s="5" t="s">
        <v>8</v>
      </c>
      <c r="F164" s="5" t="s">
        <v>9</v>
      </c>
      <c r="G164" s="5" t="s">
        <v>10</v>
      </c>
      <c r="H164" s="5" t="s">
        <v>11</v>
      </c>
      <c r="I164" s="5" t="s">
        <v>12</v>
      </c>
      <c r="J164" s="5"/>
      <c r="K164" s="5" t="s">
        <v>13</v>
      </c>
      <c r="L164" s="5" t="s">
        <v>14</v>
      </c>
      <c r="M164" s="5" t="s">
        <v>15</v>
      </c>
      <c r="O164" s="73"/>
    </row>
    <row r="165" customFormat="false" ht="13.8" hidden="false" customHeight="false" outlineLevel="0" collapsed="false">
      <c r="A165" s="44" t="s">
        <v>144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O165" s="73"/>
    </row>
    <row r="166" customFormat="false" ht="23.85" hidden="false" customHeight="false" outlineLevel="0" collapsed="false">
      <c r="A166" s="45" t="n">
        <v>1</v>
      </c>
      <c r="B166" s="67" t="s">
        <v>145</v>
      </c>
      <c r="C166" s="68" t="n">
        <v>11</v>
      </c>
      <c r="D166" s="68" t="n">
        <v>4</v>
      </c>
      <c r="E166" s="23" t="n">
        <v>932.59</v>
      </c>
      <c r="F166" s="75"/>
      <c r="G166" s="75"/>
      <c r="H166" s="55"/>
      <c r="I166" s="76"/>
      <c r="J166" s="77" t="n">
        <f aca="false">K166/D166</f>
        <v>233.1475</v>
      </c>
      <c r="K166" s="78" t="n">
        <f aca="false">L166+M166+E166</f>
        <v>932.59</v>
      </c>
      <c r="L166" s="70" t="n">
        <f aca="false">F166*1163</f>
        <v>0</v>
      </c>
      <c r="M166" s="70" t="n">
        <f aca="false">G166*9.5</f>
        <v>0</v>
      </c>
      <c r="O166" s="73"/>
    </row>
    <row r="167" customFormat="false" ht="13.8" hidden="false" customHeight="false" outlineLevel="0" collapsed="false">
      <c r="A167" s="45" t="n">
        <v>2</v>
      </c>
      <c r="B167" s="67" t="s">
        <v>146</v>
      </c>
      <c r="C167" s="68" t="n">
        <v>6</v>
      </c>
      <c r="D167" s="68" t="n">
        <v>26</v>
      </c>
      <c r="E167" s="23" t="n">
        <v>12</v>
      </c>
      <c r="F167" s="75"/>
      <c r="G167" s="23" t="n">
        <v>275.25</v>
      </c>
      <c r="H167" s="76"/>
      <c r="I167" s="76"/>
      <c r="J167" s="77" t="n">
        <f aca="false">K167/D167</f>
        <v>101.033653846154</v>
      </c>
      <c r="K167" s="78" t="n">
        <f aca="false">L167+M167+E167</f>
        <v>2626.875</v>
      </c>
      <c r="L167" s="70" t="n">
        <f aca="false">F167*1163</f>
        <v>0</v>
      </c>
      <c r="M167" s="70" t="n">
        <f aca="false">G167*9.5</f>
        <v>2614.875</v>
      </c>
      <c r="O167" s="73"/>
    </row>
    <row r="168" customFormat="false" ht="23.85" hidden="false" customHeight="true" outlineLevel="0" collapsed="false">
      <c r="A168" s="45" t="n">
        <v>3</v>
      </c>
      <c r="B168" s="67" t="s">
        <v>147</v>
      </c>
      <c r="C168" s="68" t="n">
        <v>50</v>
      </c>
      <c r="D168" s="68" t="n">
        <v>426.8</v>
      </c>
      <c r="E168" s="23" t="n">
        <v>2381.66</v>
      </c>
      <c r="F168" s="23" t="n">
        <v>32.21</v>
      </c>
      <c r="G168" s="75"/>
      <c r="H168" s="23" t="n">
        <v>28.38</v>
      </c>
      <c r="I168" s="23" t="n">
        <v>7</v>
      </c>
      <c r="J168" s="77" t="n">
        <f aca="false">K168/D168</f>
        <v>93.3502577319588</v>
      </c>
      <c r="K168" s="78" t="n">
        <f aca="false">L168+M168+E168</f>
        <v>39841.89</v>
      </c>
      <c r="L168" s="78" t="n">
        <f aca="false">F168*1163</f>
        <v>37460.23</v>
      </c>
      <c r="M168" s="70" t="n">
        <f aca="false">G168*9.5</f>
        <v>0</v>
      </c>
      <c r="O168" s="73"/>
    </row>
    <row r="169" customFormat="false" ht="13.8" hidden="false" customHeight="false" outlineLevel="0" collapsed="false">
      <c r="A169" s="45" t="n">
        <v>4</v>
      </c>
      <c r="B169" s="67" t="s">
        <v>148</v>
      </c>
      <c r="C169" s="68" t="n">
        <v>90</v>
      </c>
      <c r="D169" s="68" t="n">
        <v>761.3</v>
      </c>
      <c r="E169" s="23" t="n">
        <v>1740.88</v>
      </c>
      <c r="F169" s="23" t="n">
        <v>56.95</v>
      </c>
      <c r="G169" s="75"/>
      <c r="H169" s="23" t="n">
        <v>36</v>
      </c>
      <c r="I169" s="23" t="n">
        <v>11</v>
      </c>
      <c r="J169" s="77" t="n">
        <f aca="false">K169/D169</f>
        <v>89.2863916984106</v>
      </c>
      <c r="K169" s="78" t="n">
        <f aca="false">L169+M169+E169</f>
        <v>67973.73</v>
      </c>
      <c r="L169" s="70" t="n">
        <f aca="false">F169*1163</f>
        <v>66232.85</v>
      </c>
      <c r="M169" s="70" t="n">
        <f aca="false">G169*9.5</f>
        <v>0</v>
      </c>
      <c r="O169" s="73"/>
    </row>
    <row r="170" customFormat="false" ht="13.8" hidden="false" customHeight="false" outlineLevel="0" collapsed="false">
      <c r="A170" s="45" t="n">
        <v>5</v>
      </c>
      <c r="B170" s="67" t="s">
        <v>149</v>
      </c>
      <c r="C170" s="68" t="n">
        <v>50</v>
      </c>
      <c r="D170" s="68" t="n">
        <v>122.1</v>
      </c>
      <c r="E170" s="23" t="n">
        <v>9153.9</v>
      </c>
      <c r="F170" s="75"/>
      <c r="G170" s="75"/>
      <c r="H170" s="25"/>
      <c r="I170" s="25"/>
      <c r="J170" s="77" t="n">
        <f aca="false">K170/D170</f>
        <v>74.970515970516</v>
      </c>
      <c r="K170" s="78" t="n">
        <f aca="false">L170+M170+E170</f>
        <v>9153.9</v>
      </c>
      <c r="L170" s="70" t="n">
        <f aca="false">F170*1163</f>
        <v>0</v>
      </c>
      <c r="M170" s="70" t="n">
        <f aca="false">G170*9.5</f>
        <v>0</v>
      </c>
      <c r="O170" s="73"/>
    </row>
    <row r="171" customFormat="false" ht="23.85" hidden="false" customHeight="false" outlineLevel="0" collapsed="false">
      <c r="A171" s="45" t="n">
        <v>6</v>
      </c>
      <c r="B171" s="67" t="s">
        <v>150</v>
      </c>
      <c r="C171" s="68" t="n">
        <v>28</v>
      </c>
      <c r="D171" s="68" t="n">
        <v>150</v>
      </c>
      <c r="E171" s="23" t="n">
        <v>10946.92</v>
      </c>
      <c r="F171" s="79"/>
      <c r="G171" s="75"/>
      <c r="H171" s="76"/>
      <c r="I171" s="76"/>
      <c r="J171" s="77" t="n">
        <f aca="false">K171/D171</f>
        <v>72.9794666666667</v>
      </c>
      <c r="K171" s="78" t="n">
        <f aca="false">L171+M171+E171</f>
        <v>10946.92</v>
      </c>
      <c r="L171" s="70" t="n">
        <f aca="false">F171*1163</f>
        <v>0</v>
      </c>
      <c r="M171" s="70" t="n">
        <f aca="false">G171*9.5</f>
        <v>0</v>
      </c>
      <c r="O171" s="73"/>
    </row>
    <row r="172" customFormat="false" ht="13.8" hidden="false" customHeight="false" outlineLevel="0" collapsed="false">
      <c r="A172" s="45" t="n">
        <v>7</v>
      </c>
      <c r="B172" s="67" t="s">
        <v>151</v>
      </c>
      <c r="C172" s="68" t="n">
        <v>52</v>
      </c>
      <c r="D172" s="68" t="n">
        <v>1060.2</v>
      </c>
      <c r="E172" s="23" t="n">
        <v>1249.25</v>
      </c>
      <c r="F172" s="23" t="n">
        <v>46.79</v>
      </c>
      <c r="G172" s="75"/>
      <c r="H172" s="23" t="n">
        <v>27</v>
      </c>
      <c r="I172" s="76"/>
      <c r="J172" s="77" t="n">
        <f aca="false">K172/D172</f>
        <v>52.5052065647991</v>
      </c>
      <c r="K172" s="78" t="n">
        <f aca="false">L172+M172+E172</f>
        <v>55666.02</v>
      </c>
      <c r="L172" s="70" t="n">
        <f aca="false">F172*1163</f>
        <v>54416.77</v>
      </c>
      <c r="M172" s="70" t="n">
        <f aca="false">G172*9.5</f>
        <v>0</v>
      </c>
      <c r="O172" s="73"/>
    </row>
    <row r="173" customFormat="false" ht="13.8" hidden="false" customHeight="false" outlineLevel="0" collapsed="false">
      <c r="A173" s="45" t="n">
        <v>8</v>
      </c>
      <c r="B173" s="67" t="s">
        <v>152</v>
      </c>
      <c r="C173" s="68" t="n">
        <v>410</v>
      </c>
      <c r="D173" s="68" t="n">
        <v>1300.8</v>
      </c>
      <c r="E173" s="23" t="n">
        <v>1984.54</v>
      </c>
      <c r="F173" s="23" t="n">
        <v>53.73</v>
      </c>
      <c r="G173" s="75"/>
      <c r="H173" s="23" t="n">
        <v>103.88</v>
      </c>
      <c r="I173" s="76"/>
      <c r="J173" s="77" t="n">
        <f aca="false">K173/D173</f>
        <v>49.5637530750308</v>
      </c>
      <c r="K173" s="78" t="n">
        <f aca="false">L173+M173+E173</f>
        <v>64472.53</v>
      </c>
      <c r="L173" s="70" t="n">
        <f aca="false">F173*1163</f>
        <v>62487.99</v>
      </c>
      <c r="M173" s="70" t="n">
        <f aca="false">G173*9.5</f>
        <v>0</v>
      </c>
      <c r="O173" s="73"/>
    </row>
    <row r="174" customFormat="false" ht="23.85" hidden="false" customHeight="false" outlineLevel="0" collapsed="false">
      <c r="A174" s="45" t="n">
        <v>9</v>
      </c>
      <c r="B174" s="67" t="s">
        <v>153</v>
      </c>
      <c r="C174" s="68" t="n">
        <v>1151</v>
      </c>
      <c r="D174" s="68" t="n">
        <v>3136.7</v>
      </c>
      <c r="E174" s="23" t="n">
        <v>18470.48</v>
      </c>
      <c r="F174" s="23" t="n">
        <v>110.04</v>
      </c>
      <c r="G174" s="75"/>
      <c r="H174" s="23" t="n">
        <v>284.85</v>
      </c>
      <c r="I174" s="76"/>
      <c r="J174" s="77" t="n">
        <f aca="false">K174/D174</f>
        <v>46.6882392323142</v>
      </c>
      <c r="K174" s="78" t="n">
        <f aca="false">L174+M174+E174</f>
        <v>146447</v>
      </c>
      <c r="L174" s="70" t="n">
        <f aca="false">F174*1163</f>
        <v>127976.52</v>
      </c>
      <c r="M174" s="70" t="n">
        <f aca="false">G174*9.5</f>
        <v>0</v>
      </c>
      <c r="O174" s="73"/>
    </row>
    <row r="175" customFormat="false" ht="13.8" hidden="false" customHeight="false" outlineLevel="0" collapsed="false">
      <c r="A175" s="45" t="n">
        <v>10</v>
      </c>
      <c r="B175" s="67" t="s">
        <v>154</v>
      </c>
      <c r="C175" s="68" t="n">
        <v>500</v>
      </c>
      <c r="D175" s="68" t="n">
        <v>2129.3</v>
      </c>
      <c r="E175" s="23" t="n">
        <v>9014.69</v>
      </c>
      <c r="F175" s="23" t="n">
        <v>75.61</v>
      </c>
      <c r="G175" s="75"/>
      <c r="H175" s="23" t="n">
        <v>165.43</v>
      </c>
      <c r="I175" s="76"/>
      <c r="J175" s="77" t="n">
        <f aca="false">K175/D175</f>
        <v>45.5309820128681</v>
      </c>
      <c r="K175" s="78" t="n">
        <f aca="false">L175+M175+E175</f>
        <v>96949.12</v>
      </c>
      <c r="L175" s="70" t="n">
        <f aca="false">F175*1163</f>
        <v>87934.43</v>
      </c>
      <c r="M175" s="70" t="n">
        <f aca="false">G175*9.5</f>
        <v>0</v>
      </c>
      <c r="O175" s="73"/>
    </row>
    <row r="176" customFormat="false" ht="13.8" hidden="false" customHeight="false" outlineLevel="0" collapsed="false">
      <c r="A176" s="45" t="n">
        <v>11</v>
      </c>
      <c r="B176" s="67" t="s">
        <v>155</v>
      </c>
      <c r="C176" s="68" t="n">
        <v>20</v>
      </c>
      <c r="D176" s="68" t="n">
        <v>170.4</v>
      </c>
      <c r="E176" s="23" t="n">
        <v>262.01</v>
      </c>
      <c r="F176" s="75"/>
      <c r="G176" s="23" t="n">
        <v>764.75</v>
      </c>
      <c r="H176" s="76"/>
      <c r="I176" s="76"/>
      <c r="J176" s="77" t="n">
        <f aca="false">K176/D176</f>
        <v>44.1733274647887</v>
      </c>
      <c r="K176" s="78" t="n">
        <f aca="false">L176+M176+E176</f>
        <v>7527.135</v>
      </c>
      <c r="L176" s="70" t="n">
        <f aca="false">F176*1163</f>
        <v>0</v>
      </c>
      <c r="M176" s="70" t="n">
        <f aca="false">G176*9.5</f>
        <v>7265.125</v>
      </c>
      <c r="O176" s="73"/>
    </row>
    <row r="177" customFormat="false" ht="13.8" hidden="false" customHeight="false" outlineLevel="0" collapsed="false">
      <c r="A177" s="45" t="n">
        <v>12</v>
      </c>
      <c r="B177" s="67" t="s">
        <v>156</v>
      </c>
      <c r="C177" s="68" t="n">
        <v>701</v>
      </c>
      <c r="D177" s="68" t="n">
        <v>2911</v>
      </c>
      <c r="E177" s="23" t="n">
        <v>5320.85</v>
      </c>
      <c r="F177" s="23" t="n">
        <v>104.43</v>
      </c>
      <c r="G177" s="75"/>
      <c r="H177" s="23" t="n">
        <v>172.84</v>
      </c>
      <c r="I177" s="76"/>
      <c r="J177" s="77" t="n">
        <f aca="false">K177/D177</f>
        <v>43.5496186877362</v>
      </c>
      <c r="K177" s="78" t="n">
        <f aca="false">L177+M177+E177</f>
        <v>126772.94</v>
      </c>
      <c r="L177" s="70" t="n">
        <f aca="false">F177*1163</f>
        <v>121452.09</v>
      </c>
      <c r="M177" s="70" t="n">
        <f aca="false">G177*9.5</f>
        <v>0</v>
      </c>
      <c r="O177" s="73"/>
    </row>
    <row r="178" customFormat="false" ht="13.8" hidden="false" customHeight="false" outlineLevel="0" collapsed="false">
      <c r="A178" s="45" t="n">
        <v>13</v>
      </c>
      <c r="B178" s="67" t="s">
        <v>157</v>
      </c>
      <c r="C178" s="68" t="n">
        <v>200</v>
      </c>
      <c r="D178" s="68" t="n">
        <v>1766.1</v>
      </c>
      <c r="E178" s="23" t="n">
        <v>2229.17</v>
      </c>
      <c r="F178" s="23" t="n">
        <v>57.84</v>
      </c>
      <c r="G178" s="75"/>
      <c r="H178" s="23" t="n">
        <v>87.82</v>
      </c>
      <c r="I178" s="76"/>
      <c r="J178" s="77" t="n">
        <f aca="false">K178/D178</f>
        <v>39.3505973614178</v>
      </c>
      <c r="K178" s="78" t="n">
        <f aca="false">L178+M178+E178</f>
        <v>69497.09</v>
      </c>
      <c r="L178" s="70" t="n">
        <f aca="false">F178*1163</f>
        <v>67267.92</v>
      </c>
      <c r="M178" s="70" t="n">
        <f aca="false">G178*9.5</f>
        <v>0</v>
      </c>
      <c r="O178" s="73"/>
    </row>
    <row r="179" customFormat="false" ht="13.8" hidden="false" customHeight="false" outlineLevel="0" collapsed="false">
      <c r="A179" s="45" t="n">
        <v>14</v>
      </c>
      <c r="B179" s="67" t="s">
        <v>158</v>
      </c>
      <c r="C179" s="68" t="n">
        <v>65</v>
      </c>
      <c r="D179" s="68" t="n">
        <v>988.9</v>
      </c>
      <c r="E179" s="23" t="n">
        <v>2096.28</v>
      </c>
      <c r="F179" s="75"/>
      <c r="G179" s="23" t="n">
        <v>2753</v>
      </c>
      <c r="H179" s="23" t="n">
        <v>17</v>
      </c>
      <c r="I179" s="25"/>
      <c r="J179" s="77" t="n">
        <f aca="false">K179/D179</f>
        <v>28.5668722823339</v>
      </c>
      <c r="K179" s="78" t="n">
        <f aca="false">L179+M179+E179</f>
        <v>28249.78</v>
      </c>
      <c r="L179" s="70" t="n">
        <f aca="false">F179*1163</f>
        <v>0</v>
      </c>
      <c r="M179" s="70" t="n">
        <f aca="false">G179*9.5</f>
        <v>26153.5</v>
      </c>
      <c r="O179" s="73"/>
    </row>
    <row r="180" customFormat="false" ht="13.8" hidden="false" customHeight="false" outlineLevel="0" collapsed="false">
      <c r="A180" s="45" t="n">
        <v>15</v>
      </c>
      <c r="B180" s="67" t="s">
        <v>159</v>
      </c>
      <c r="C180" s="68" t="n">
        <v>20</v>
      </c>
      <c r="D180" s="68" t="n">
        <v>417.57</v>
      </c>
      <c r="E180" s="23" t="n">
        <v>1302.66</v>
      </c>
      <c r="F180" s="75"/>
      <c r="G180" s="23" t="n">
        <v>1102</v>
      </c>
      <c r="H180" s="23" t="n">
        <v>32</v>
      </c>
      <c r="I180" s="25"/>
      <c r="J180" s="77" t="n">
        <f aca="false">K180/D180</f>
        <v>28.1908662020739</v>
      </c>
      <c r="K180" s="78" t="n">
        <f aca="false">L180+M180+E180</f>
        <v>11771.66</v>
      </c>
      <c r="L180" s="70" t="n">
        <f aca="false">F180*1163</f>
        <v>0</v>
      </c>
      <c r="M180" s="70" t="n">
        <f aca="false">G180*9.5</f>
        <v>10469</v>
      </c>
      <c r="O180" s="73"/>
    </row>
    <row r="181" customFormat="false" ht="13.8" hidden="false" customHeight="false" outlineLevel="0" collapsed="false">
      <c r="A181" s="45" t="n">
        <v>16</v>
      </c>
      <c r="B181" s="67" t="s">
        <v>160</v>
      </c>
      <c r="C181" s="68" t="n">
        <v>8</v>
      </c>
      <c r="D181" s="68" t="n">
        <v>285</v>
      </c>
      <c r="E181" s="23" t="n">
        <v>172.08</v>
      </c>
      <c r="F181" s="75"/>
      <c r="G181" s="23" t="n">
        <v>597</v>
      </c>
      <c r="H181" s="23" t="n">
        <v>4</v>
      </c>
      <c r="I181" s="25"/>
      <c r="J181" s="77" t="n">
        <f aca="false">K181/D181</f>
        <v>20.5037894736842</v>
      </c>
      <c r="K181" s="78" t="n">
        <f aca="false">L181+M181+E181</f>
        <v>5843.58</v>
      </c>
      <c r="L181" s="70" t="n">
        <f aca="false">F181*1163</f>
        <v>0</v>
      </c>
      <c r="M181" s="70" t="n">
        <f aca="false">G181*9.5</f>
        <v>5671.5</v>
      </c>
      <c r="O181" s="73"/>
    </row>
    <row r="182" customFormat="false" ht="13.8" hidden="false" customHeight="false" outlineLevel="0" collapsed="false">
      <c r="A182" s="45" t="n">
        <v>17</v>
      </c>
      <c r="B182" s="67" t="s">
        <v>161</v>
      </c>
      <c r="C182" s="68" t="n">
        <v>10</v>
      </c>
      <c r="D182" s="68" t="n">
        <v>372.8</v>
      </c>
      <c r="E182" s="23" t="n">
        <v>1078.6</v>
      </c>
      <c r="F182" s="75"/>
      <c r="G182" s="23" t="n">
        <v>373</v>
      </c>
      <c r="H182" s="25"/>
      <c r="I182" s="25"/>
      <c r="J182" s="77" t="n">
        <f aca="false">K182/D182</f>
        <v>12.3983369098712</v>
      </c>
      <c r="K182" s="78" t="n">
        <f aca="false">L182+M182+E182</f>
        <v>4622.1</v>
      </c>
      <c r="L182" s="70" t="n">
        <f aca="false">F182*1163</f>
        <v>0</v>
      </c>
      <c r="M182" s="70" t="n">
        <f aca="false">G182*9.5</f>
        <v>3543.5</v>
      </c>
      <c r="O182" s="73"/>
    </row>
    <row r="183" customFormat="false" ht="13.8" hidden="false" customHeight="false" outlineLevel="0" collapsed="false">
      <c r="A183" s="45" t="n">
        <v>18</v>
      </c>
      <c r="B183" s="67" t="s">
        <v>162</v>
      </c>
      <c r="C183" s="68" t="n">
        <v>64</v>
      </c>
      <c r="D183" s="68" t="n">
        <v>236.7</v>
      </c>
      <c r="E183" s="23" t="n">
        <v>1983.45</v>
      </c>
      <c r="F183" s="75"/>
      <c r="G183" s="75"/>
      <c r="H183" s="23" t="n">
        <v>6</v>
      </c>
      <c r="I183" s="23" t="n">
        <v>3</v>
      </c>
      <c r="J183" s="77" t="n">
        <f aca="false">K183/D183</f>
        <v>8.37959442332066</v>
      </c>
      <c r="K183" s="78" t="n">
        <f aca="false">L183+M183+E183</f>
        <v>1983.45</v>
      </c>
      <c r="L183" s="70" t="n">
        <f aca="false">F183*1163</f>
        <v>0</v>
      </c>
      <c r="M183" s="70" t="n">
        <f aca="false">G183*9.5</f>
        <v>0</v>
      </c>
      <c r="O183" s="73"/>
    </row>
    <row r="184" customFormat="false" ht="23.85" hidden="false" customHeight="false" outlineLevel="0" collapsed="false">
      <c r="A184" s="45" t="n">
        <v>19</v>
      </c>
      <c r="B184" s="67" t="s">
        <v>163</v>
      </c>
      <c r="C184" s="68" t="n">
        <v>90</v>
      </c>
      <c r="D184" s="68" t="n">
        <v>143.2</v>
      </c>
      <c r="E184" s="23" t="n">
        <v>982.74</v>
      </c>
      <c r="F184" s="75"/>
      <c r="G184" s="75"/>
      <c r="H184" s="23" t="n">
        <v>13</v>
      </c>
      <c r="I184" s="23" t="n">
        <v>3</v>
      </c>
      <c r="J184" s="77" t="n">
        <f aca="false">K184/D184</f>
        <v>6.86270949720671</v>
      </c>
      <c r="K184" s="78" t="n">
        <f aca="false">L184+M184+E184</f>
        <v>982.74</v>
      </c>
      <c r="L184" s="70" t="n">
        <f aca="false">F184*1163</f>
        <v>0</v>
      </c>
      <c r="M184" s="70" t="n">
        <f aca="false">G184*9.5</f>
        <v>0</v>
      </c>
      <c r="O184" s="73"/>
    </row>
    <row r="185" customFormat="false" ht="23.85" hidden="false" customHeight="false" outlineLevel="0" collapsed="false">
      <c r="A185" s="45" t="n">
        <v>20</v>
      </c>
      <c r="B185" s="67" t="s">
        <v>164</v>
      </c>
      <c r="C185" s="68" t="n">
        <v>127</v>
      </c>
      <c r="D185" s="68" t="n">
        <v>422</v>
      </c>
      <c r="E185" s="23" t="n">
        <v>2858.47</v>
      </c>
      <c r="F185" s="75"/>
      <c r="G185" s="75"/>
      <c r="H185" s="23" t="n">
        <v>42.05</v>
      </c>
      <c r="I185" s="25"/>
      <c r="J185" s="77" t="n">
        <f aca="false">K185/D185</f>
        <v>6.77362559241706</v>
      </c>
      <c r="K185" s="78" t="n">
        <f aca="false">L185+M185+E185</f>
        <v>2858.47</v>
      </c>
      <c r="L185" s="70" t="n">
        <f aca="false">F185*1163</f>
        <v>0</v>
      </c>
      <c r="M185" s="70" t="n">
        <f aca="false">G185*9.5</f>
        <v>0</v>
      </c>
      <c r="O185" s="73"/>
    </row>
    <row r="186" customFormat="false" ht="13.8" hidden="false" customHeight="false" outlineLevel="0" collapsed="false">
      <c r="A186" s="45" t="n">
        <v>21</v>
      </c>
      <c r="B186" s="67" t="s">
        <v>165</v>
      </c>
      <c r="C186" s="68" t="n">
        <v>64</v>
      </c>
      <c r="D186" s="68" t="n">
        <v>376.7</v>
      </c>
      <c r="E186" s="23" t="n">
        <v>2513.52</v>
      </c>
      <c r="F186" s="75"/>
      <c r="G186" s="75"/>
      <c r="H186" s="23" t="n">
        <v>10</v>
      </c>
      <c r="I186" s="25"/>
      <c r="J186" s="77" t="n">
        <f aca="false">K186/D186</f>
        <v>6.67247146270242</v>
      </c>
      <c r="K186" s="78" t="n">
        <f aca="false">L186+M186+E186</f>
        <v>2513.52</v>
      </c>
      <c r="L186" s="70" t="n">
        <f aca="false">F186*1163</f>
        <v>0</v>
      </c>
      <c r="M186" s="70" t="n">
        <f aca="false">G186*9.5</f>
        <v>0</v>
      </c>
      <c r="O186" s="73"/>
    </row>
    <row r="187" customFormat="false" ht="13.8" hidden="false" customHeight="false" outlineLevel="0" collapsed="false">
      <c r="A187" s="45" t="n">
        <v>22</v>
      </c>
      <c r="B187" s="67" t="s">
        <v>166</v>
      </c>
      <c r="C187" s="68" t="n">
        <v>62</v>
      </c>
      <c r="D187" s="68" t="n">
        <v>154.2</v>
      </c>
      <c r="E187" s="23" t="n">
        <v>920.53</v>
      </c>
      <c r="F187" s="75"/>
      <c r="G187" s="75"/>
      <c r="H187" s="23" t="n">
        <v>5.64</v>
      </c>
      <c r="I187" s="25"/>
      <c r="J187" s="77" t="n">
        <f aca="false">K187/D187</f>
        <v>5.96971465629053</v>
      </c>
      <c r="K187" s="78" t="n">
        <f aca="false">L187+M187+E187</f>
        <v>920.53</v>
      </c>
      <c r="L187" s="70" t="n">
        <f aca="false">F187*1163</f>
        <v>0</v>
      </c>
      <c r="M187" s="70" t="n">
        <f aca="false">G187*9.5</f>
        <v>0</v>
      </c>
      <c r="O187" s="73"/>
    </row>
    <row r="188" customFormat="false" ht="13.8" hidden="false" customHeight="false" outlineLevel="0" collapsed="false">
      <c r="A188" s="45" t="n">
        <v>23</v>
      </c>
      <c r="B188" s="67" t="s">
        <v>167</v>
      </c>
      <c r="C188" s="68" t="n">
        <v>20</v>
      </c>
      <c r="D188" s="68" t="n">
        <v>900</v>
      </c>
      <c r="E188" s="23" t="n">
        <v>4613.55</v>
      </c>
      <c r="F188" s="75"/>
      <c r="G188" s="75"/>
      <c r="H188" s="23" t="n">
        <v>20.36</v>
      </c>
      <c r="I188" s="76"/>
      <c r="J188" s="77" t="n">
        <f aca="false">K188/D188</f>
        <v>5.12616666666667</v>
      </c>
      <c r="K188" s="78" t="n">
        <f aca="false">L188+M188+E188</f>
        <v>4613.55</v>
      </c>
      <c r="L188" s="70" t="n">
        <f aca="false">F188*1163</f>
        <v>0</v>
      </c>
      <c r="M188" s="70" t="n">
        <f aca="false">G188*9.5</f>
        <v>0</v>
      </c>
      <c r="O188" s="73"/>
    </row>
    <row r="189" customFormat="false" ht="13.8" hidden="false" customHeight="false" outlineLevel="0" collapsed="false">
      <c r="A189" s="45" t="n">
        <v>24</v>
      </c>
      <c r="B189" s="67" t="s">
        <v>168</v>
      </c>
      <c r="C189" s="68" t="n">
        <v>50</v>
      </c>
      <c r="D189" s="68" t="n">
        <v>45</v>
      </c>
      <c r="E189" s="23" t="n">
        <v>227.16</v>
      </c>
      <c r="F189" s="75"/>
      <c r="G189" s="75"/>
      <c r="H189" s="25"/>
      <c r="I189" s="25"/>
      <c r="J189" s="77" t="n">
        <f aca="false">K189/D189</f>
        <v>5.048</v>
      </c>
      <c r="K189" s="78" t="n">
        <f aca="false">L189+M189+E189</f>
        <v>227.16</v>
      </c>
      <c r="L189" s="70" t="n">
        <f aca="false">F189*1163</f>
        <v>0</v>
      </c>
      <c r="M189" s="70" t="n">
        <f aca="false">G189*9.5</f>
        <v>0</v>
      </c>
      <c r="O189" s="73"/>
    </row>
    <row r="190" customFormat="false" ht="13.8" hidden="false" customHeight="false" outlineLevel="0" collapsed="false">
      <c r="A190" s="45" t="n">
        <v>25</v>
      </c>
      <c r="B190" s="67" t="s">
        <v>169</v>
      </c>
      <c r="C190" s="68" t="n">
        <v>63</v>
      </c>
      <c r="D190" s="68" t="n">
        <v>198.3</v>
      </c>
      <c r="E190" s="23" t="n">
        <v>848.02</v>
      </c>
      <c r="F190" s="75"/>
      <c r="G190" s="75"/>
      <c r="H190" s="23" t="n">
        <v>10</v>
      </c>
      <c r="I190" s="25"/>
      <c r="J190" s="77" t="n">
        <f aca="false">K190/D190</f>
        <v>4.27644982349975</v>
      </c>
      <c r="K190" s="78" t="n">
        <f aca="false">L190+M190+E190</f>
        <v>848.02</v>
      </c>
      <c r="L190" s="70" t="n">
        <f aca="false">F190*1163</f>
        <v>0</v>
      </c>
      <c r="M190" s="70" t="n">
        <f aca="false">G190*9.5</f>
        <v>0</v>
      </c>
      <c r="O190" s="73"/>
    </row>
    <row r="191" customFormat="false" ht="13.8" hidden="false" customHeight="false" outlineLevel="0" collapsed="false">
      <c r="A191" s="45" t="n">
        <v>26</v>
      </c>
      <c r="B191" s="67" t="s">
        <v>170</v>
      </c>
      <c r="C191" s="68" t="n">
        <v>47</v>
      </c>
      <c r="D191" s="68" t="n">
        <v>194.4</v>
      </c>
      <c r="E191" s="23" t="n">
        <v>823.1</v>
      </c>
      <c r="F191" s="75"/>
      <c r="G191" s="75"/>
      <c r="H191" s="23" t="n">
        <v>14</v>
      </c>
      <c r="I191" s="25"/>
      <c r="J191" s="77" t="n">
        <f aca="false">K191/D191</f>
        <v>4.23405349794239</v>
      </c>
      <c r="K191" s="78" t="n">
        <f aca="false">L191+M191+E191</f>
        <v>823.1</v>
      </c>
      <c r="L191" s="70" t="n">
        <f aca="false">F191*1163</f>
        <v>0</v>
      </c>
      <c r="M191" s="70" t="n">
        <f aca="false">G191*9.5</f>
        <v>0</v>
      </c>
      <c r="O191" s="73"/>
    </row>
    <row r="192" customFormat="false" ht="13.8" hidden="false" customHeight="false" outlineLevel="0" collapsed="false">
      <c r="A192" s="45" t="n">
        <v>27</v>
      </c>
      <c r="B192" s="67" t="s">
        <v>171</v>
      </c>
      <c r="C192" s="68" t="n">
        <v>9</v>
      </c>
      <c r="D192" s="68" t="n">
        <v>130</v>
      </c>
      <c r="E192" s="23" t="n">
        <v>474.57</v>
      </c>
      <c r="F192" s="75"/>
      <c r="G192" s="75"/>
      <c r="H192" s="25"/>
      <c r="I192" s="25"/>
      <c r="J192" s="77" t="n">
        <f aca="false">K192/D192</f>
        <v>3.65053846153846</v>
      </c>
      <c r="K192" s="78" t="n">
        <f aca="false">L192+M192+E192</f>
        <v>474.57</v>
      </c>
      <c r="L192" s="70" t="n">
        <f aca="false">F192*1163</f>
        <v>0</v>
      </c>
      <c r="M192" s="70" t="n">
        <f aca="false">G192*9.5</f>
        <v>0</v>
      </c>
      <c r="O192" s="73"/>
    </row>
    <row r="193" customFormat="false" ht="23.85" hidden="false" customHeight="false" outlineLevel="0" collapsed="false">
      <c r="A193" s="45" t="n">
        <v>28</v>
      </c>
      <c r="B193" s="67" t="s">
        <v>172</v>
      </c>
      <c r="C193" s="68" t="n">
        <v>114</v>
      </c>
      <c r="D193" s="68" t="n">
        <v>471.9</v>
      </c>
      <c r="E193" s="23" t="n">
        <v>1656.37</v>
      </c>
      <c r="F193" s="75"/>
      <c r="G193" s="75"/>
      <c r="H193" s="23" t="n">
        <v>44.12</v>
      </c>
      <c r="I193" s="23" t="n">
        <v>5</v>
      </c>
      <c r="J193" s="77" t="n">
        <f aca="false">K193/D193</f>
        <v>3.51000211909303</v>
      </c>
      <c r="K193" s="78" t="n">
        <f aca="false">L193+M193+E193</f>
        <v>1656.37</v>
      </c>
      <c r="L193" s="70" t="n">
        <f aca="false">F193*1163</f>
        <v>0</v>
      </c>
      <c r="M193" s="70" t="n">
        <f aca="false">G193*9.5</f>
        <v>0</v>
      </c>
      <c r="O193" s="73"/>
    </row>
    <row r="194" customFormat="false" ht="13.8" hidden="false" customHeight="false" outlineLevel="0" collapsed="false">
      <c r="A194" s="45" t="n">
        <v>29</v>
      </c>
      <c r="B194" s="67" t="s">
        <v>173</v>
      </c>
      <c r="C194" s="68" t="n">
        <v>32</v>
      </c>
      <c r="D194" s="68" t="n">
        <v>84.5</v>
      </c>
      <c r="E194" s="23" t="n">
        <v>238.7</v>
      </c>
      <c r="F194" s="75"/>
      <c r="G194" s="75"/>
      <c r="H194" s="23" t="n">
        <v>19</v>
      </c>
      <c r="I194" s="23" t="n">
        <v>2</v>
      </c>
      <c r="J194" s="77" t="n">
        <f aca="false">K194/D194</f>
        <v>2.82485207100592</v>
      </c>
      <c r="K194" s="78" t="n">
        <f aca="false">L194+M194+E194</f>
        <v>238.7</v>
      </c>
      <c r="L194" s="70" t="n">
        <f aca="false">F194*1163</f>
        <v>0</v>
      </c>
      <c r="M194" s="70" t="n">
        <f aca="false">G194*9.5</f>
        <v>0</v>
      </c>
      <c r="O194" s="73"/>
    </row>
    <row r="195" customFormat="false" ht="13.8" hidden="false" customHeight="false" outlineLevel="0" collapsed="false">
      <c r="A195" s="45" t="n">
        <v>30</v>
      </c>
      <c r="B195" s="67" t="s">
        <v>174</v>
      </c>
      <c r="C195" s="68" t="n">
        <v>20</v>
      </c>
      <c r="D195" s="68" t="n">
        <v>372.8</v>
      </c>
      <c r="E195" s="23" t="n">
        <v>845.76</v>
      </c>
      <c r="F195" s="75"/>
      <c r="G195" s="75"/>
      <c r="H195" s="25"/>
      <c r="I195" s="25"/>
      <c r="J195" s="77" t="n">
        <f aca="false">K195/D195</f>
        <v>2.268669527897</v>
      </c>
      <c r="K195" s="78" t="n">
        <f aca="false">L195+M195+E195</f>
        <v>845.76</v>
      </c>
      <c r="L195" s="70" t="n">
        <f aca="false">F195*1163</f>
        <v>0</v>
      </c>
      <c r="M195" s="70" t="n">
        <f aca="false">G195*9.5</f>
        <v>0</v>
      </c>
      <c r="O195" s="73"/>
    </row>
    <row r="196" customFormat="false" ht="13.8" hidden="false" customHeight="false" outlineLevel="0" collapsed="false">
      <c r="A196" s="45" t="n">
        <v>31</v>
      </c>
      <c r="B196" s="67" t="s">
        <v>175</v>
      </c>
      <c r="C196" s="68" t="n">
        <v>57</v>
      </c>
      <c r="D196" s="68" t="n">
        <v>240.1</v>
      </c>
      <c r="E196" s="23" t="n">
        <v>367.59</v>
      </c>
      <c r="F196" s="75"/>
      <c r="G196" s="75"/>
      <c r="H196" s="23" t="n">
        <v>7.77</v>
      </c>
      <c r="I196" s="76"/>
      <c r="J196" s="77" t="n">
        <f aca="false">K196/D196</f>
        <v>1.53098708871304</v>
      </c>
      <c r="K196" s="78" t="n">
        <f aca="false">L196+M196+E196</f>
        <v>367.59</v>
      </c>
      <c r="L196" s="70" t="n">
        <f aca="false">F196*1163</f>
        <v>0</v>
      </c>
      <c r="M196" s="70" t="n">
        <f aca="false">G196*9.5</f>
        <v>0</v>
      </c>
      <c r="O196" s="73"/>
    </row>
    <row r="197" customFormat="false" ht="13.8" hidden="false" customHeight="false" outlineLevel="0" collapsed="false">
      <c r="A197" s="45" t="n">
        <v>32</v>
      </c>
      <c r="B197" s="67" t="s">
        <v>176</v>
      </c>
      <c r="C197" s="68" t="n">
        <v>45</v>
      </c>
      <c r="D197" s="68" t="n">
        <v>140</v>
      </c>
      <c r="E197" s="23" t="n">
        <v>198.64</v>
      </c>
      <c r="F197" s="75"/>
      <c r="G197" s="75"/>
      <c r="H197" s="25"/>
      <c r="I197" s="25"/>
      <c r="J197" s="77" t="n">
        <f aca="false">K197/D197</f>
        <v>1.41885714285714</v>
      </c>
      <c r="K197" s="78" t="n">
        <f aca="false">L197+M197+E197</f>
        <v>198.64</v>
      </c>
      <c r="L197" s="70" t="n">
        <f aca="false">F197*1163</f>
        <v>0</v>
      </c>
      <c r="M197" s="70" t="n">
        <f aca="false">G197*9.5</f>
        <v>0</v>
      </c>
      <c r="O197" s="73"/>
    </row>
    <row r="198" customFormat="false" ht="13.8" hidden="false" customHeight="false" outlineLevel="0" collapsed="false">
      <c r="A198" s="45" t="n">
        <v>33</v>
      </c>
      <c r="B198" s="67" t="s">
        <v>177</v>
      </c>
      <c r="C198" s="68" t="n">
        <v>55</v>
      </c>
      <c r="D198" s="68" t="n">
        <v>56</v>
      </c>
      <c r="E198" s="23" t="n">
        <v>59.73</v>
      </c>
      <c r="F198" s="75"/>
      <c r="G198" s="75"/>
      <c r="H198" s="25"/>
      <c r="I198" s="25"/>
      <c r="J198" s="77" t="n">
        <f aca="false">K198/D198</f>
        <v>1.06660714285714</v>
      </c>
      <c r="K198" s="78" t="n">
        <f aca="false">L198+M198+E198</f>
        <v>59.73</v>
      </c>
      <c r="L198" s="70" t="n">
        <f aca="false">F198*1163</f>
        <v>0</v>
      </c>
      <c r="M198" s="70" t="n">
        <f aca="false">G198*9.5</f>
        <v>0</v>
      </c>
      <c r="O198" s="73"/>
    </row>
    <row r="199" customFormat="false" ht="13.8" hidden="false" customHeight="false" outlineLevel="0" collapsed="false">
      <c r="A199" s="45" t="n">
        <v>34</v>
      </c>
      <c r="B199" s="67" t="s">
        <v>178</v>
      </c>
      <c r="C199" s="68" t="n">
        <v>13</v>
      </c>
      <c r="D199" s="68" t="n">
        <v>2169.3</v>
      </c>
      <c r="E199" s="23" t="n">
        <v>1861.12</v>
      </c>
      <c r="F199" s="75"/>
      <c r="G199" s="75"/>
      <c r="H199" s="23" t="n">
        <v>16.61</v>
      </c>
      <c r="I199" s="25"/>
      <c r="J199" s="77" t="n">
        <f aca="false">K199/D199</f>
        <v>0.857935739639515</v>
      </c>
      <c r="K199" s="78" t="n">
        <f aca="false">L199+M199+E199</f>
        <v>1861.12</v>
      </c>
      <c r="L199" s="70" t="n">
        <f aca="false">F199*1163</f>
        <v>0</v>
      </c>
      <c r="M199" s="70" t="n">
        <f aca="false">G199*9.5</f>
        <v>0</v>
      </c>
      <c r="O199" s="73"/>
    </row>
    <row r="200" customFormat="false" ht="13.8" hidden="false" customHeight="false" outlineLevel="0" collapsed="false">
      <c r="A200" s="45" t="n">
        <v>35</v>
      </c>
      <c r="B200" s="67" t="s">
        <v>179</v>
      </c>
      <c r="C200" s="68" t="n">
        <v>15</v>
      </c>
      <c r="D200" s="68" t="n">
        <v>277</v>
      </c>
      <c r="E200" s="23" t="n">
        <v>204.04</v>
      </c>
      <c r="F200" s="75"/>
      <c r="G200" s="75"/>
      <c r="H200" s="25"/>
      <c r="I200" s="25"/>
      <c r="J200" s="77" t="n">
        <f aca="false">K200/D200</f>
        <v>0.736606498194946</v>
      </c>
      <c r="K200" s="78" t="n">
        <f aca="false">L200+M200+E200</f>
        <v>204.04</v>
      </c>
      <c r="L200" s="70" t="n">
        <f aca="false">F200*1163</f>
        <v>0</v>
      </c>
      <c r="M200" s="70" t="n">
        <f aca="false">G200*9.5</f>
        <v>0</v>
      </c>
      <c r="O200" s="73"/>
    </row>
    <row r="201" customFormat="false" ht="13.8" hidden="false" customHeight="false" outlineLevel="0" collapsed="false">
      <c r="A201" s="45" t="n">
        <v>36</v>
      </c>
      <c r="B201" s="67" t="s">
        <v>180</v>
      </c>
      <c r="C201" s="68" t="n">
        <v>7</v>
      </c>
      <c r="D201" s="68" t="n">
        <v>300</v>
      </c>
      <c r="E201" s="23" t="n">
        <v>149.19</v>
      </c>
      <c r="F201" s="75"/>
      <c r="G201" s="75"/>
      <c r="H201" s="23" t="n">
        <v>1</v>
      </c>
      <c r="I201" s="25"/>
      <c r="J201" s="77" t="n">
        <f aca="false">K201/D201</f>
        <v>0.4973</v>
      </c>
      <c r="K201" s="78" t="n">
        <f aca="false">L201+M201+E201</f>
        <v>149.19</v>
      </c>
      <c r="L201" s="70" t="n">
        <f aca="false">F201*1163</f>
        <v>0</v>
      </c>
      <c r="M201" s="70" t="n">
        <f aca="false">G201*9.5</f>
        <v>0</v>
      </c>
      <c r="O201" s="73"/>
    </row>
    <row r="202" customFormat="false" ht="13.8" hidden="false" customHeight="false" outlineLevel="0" collapsed="false">
      <c r="A202" s="59"/>
      <c r="B202" s="60" t="s">
        <v>181</v>
      </c>
      <c r="C202" s="61" t="n">
        <f aca="false">SUM(C166:C201)</f>
        <v>4326</v>
      </c>
      <c r="D202" s="61" t="n">
        <f aca="false">SUM(D166:D201)</f>
        <v>22941.07</v>
      </c>
      <c r="E202" s="61" t="n">
        <f aca="false">SUM(E166:E201)</f>
        <v>90174.81</v>
      </c>
      <c r="F202" s="61" t="n">
        <f aca="false">SUM(F166:F201)</f>
        <v>537.6</v>
      </c>
      <c r="G202" s="61" t="n">
        <f aca="false">SUM(G166:G201)</f>
        <v>5865</v>
      </c>
      <c r="H202" s="61" t="n">
        <f aca="false">SUM(H166:H201)</f>
        <v>1168.75</v>
      </c>
      <c r="I202" s="61" t="n">
        <f aca="false">SUM(I166:I201)</f>
        <v>31</v>
      </c>
      <c r="J202" s="64"/>
      <c r="K202" s="64"/>
      <c r="L202" s="64"/>
      <c r="M202" s="64"/>
      <c r="O202" s="73"/>
    </row>
    <row r="203" customFormat="false" ht="13.8" hidden="false" customHeight="false" outlineLevel="0" collapsed="false">
      <c r="A203" s="59"/>
      <c r="B203" s="60" t="s">
        <v>182</v>
      </c>
      <c r="C203" s="61"/>
      <c r="D203" s="61"/>
      <c r="E203" s="61"/>
      <c r="F203" s="61"/>
      <c r="G203" s="61"/>
      <c r="H203" s="61"/>
      <c r="I203" s="61"/>
      <c r="J203" s="80" t="n">
        <f aca="false">SUM(J166:J201)/36</f>
        <v>31.8748476831241</v>
      </c>
      <c r="K203" s="64"/>
      <c r="L203" s="64"/>
      <c r="M203" s="64"/>
      <c r="O203" s="73"/>
    </row>
    <row r="204" customFormat="false" ht="18.65" hidden="false" customHeight="true" outlineLevel="0" collapsed="false">
      <c r="O204" s="73"/>
    </row>
    <row r="205" customFormat="false" ht="17.15" hidden="false" customHeight="true" outlineLevel="0" collapsed="false">
      <c r="O205" s="73"/>
    </row>
    <row r="206" customFormat="false" ht="24.75" hidden="false" customHeight="true" outlineLevel="0" collapsed="false">
      <c r="A206" s="4" t="s">
        <v>1</v>
      </c>
      <c r="B206" s="5" t="s">
        <v>2</v>
      </c>
      <c r="C206" s="5" t="s">
        <v>3</v>
      </c>
      <c r="D206" s="5" t="s">
        <v>4</v>
      </c>
      <c r="E206" s="5" t="s">
        <v>5</v>
      </c>
      <c r="F206" s="5"/>
      <c r="G206" s="5"/>
      <c r="H206" s="5"/>
      <c r="I206" s="5"/>
      <c r="J206" s="5" t="s">
        <v>6</v>
      </c>
      <c r="K206" s="5" t="s">
        <v>7</v>
      </c>
      <c r="L206" s="5"/>
      <c r="M206" s="5"/>
      <c r="O206" s="73"/>
    </row>
    <row r="207" customFormat="false" ht="35.05" hidden="false" customHeight="false" outlineLevel="0" collapsed="false">
      <c r="A207" s="4"/>
      <c r="B207" s="5"/>
      <c r="C207" s="5"/>
      <c r="D207" s="5"/>
      <c r="E207" s="5" t="s">
        <v>8</v>
      </c>
      <c r="F207" s="5" t="s">
        <v>9</v>
      </c>
      <c r="G207" s="5" t="s">
        <v>10</v>
      </c>
      <c r="H207" s="5" t="s">
        <v>11</v>
      </c>
      <c r="I207" s="5" t="s">
        <v>12</v>
      </c>
      <c r="J207" s="5"/>
      <c r="K207" s="5" t="s">
        <v>13</v>
      </c>
      <c r="L207" s="5" t="s">
        <v>14</v>
      </c>
      <c r="M207" s="5" t="s">
        <v>15</v>
      </c>
      <c r="O207" s="73"/>
    </row>
    <row r="208" customFormat="false" ht="13.8" hidden="false" customHeight="false" outlineLevel="0" collapsed="false">
      <c r="A208" s="44" t="s">
        <v>183</v>
      </c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O208" s="73"/>
    </row>
    <row r="209" customFormat="false" ht="13.8" hidden="false" customHeight="false" outlineLevel="0" collapsed="false">
      <c r="A209" s="66" t="n">
        <v>1</v>
      </c>
      <c r="B209" s="81" t="s">
        <v>184</v>
      </c>
      <c r="C209" s="82" t="n">
        <v>1000</v>
      </c>
      <c r="D209" s="82" t="n">
        <v>1456</v>
      </c>
      <c r="E209" s="23" t="n">
        <v>72336.78</v>
      </c>
      <c r="F209" s="23" t="n">
        <v>240.57</v>
      </c>
      <c r="G209" s="83"/>
      <c r="H209" s="23" t="n">
        <v>2929.23</v>
      </c>
      <c r="I209" s="83"/>
      <c r="J209" s="84" t="n">
        <f aca="false">K209/D209</f>
        <v>241.840446428571</v>
      </c>
      <c r="K209" s="85" t="n">
        <f aca="false">L209+M209+E209</f>
        <v>352119.69</v>
      </c>
      <c r="L209" s="85" t="n">
        <f aca="false">F209*1163</f>
        <v>279782.91</v>
      </c>
      <c r="M209" s="85" t="n">
        <f aca="false">G209*9.5</f>
        <v>0</v>
      </c>
      <c r="O209" s="73"/>
    </row>
    <row r="210" customFormat="false" ht="13.8" hidden="false" customHeight="false" outlineLevel="0" collapsed="false">
      <c r="A210" s="45" t="n">
        <v>2</v>
      </c>
      <c r="B210" s="81" t="s">
        <v>185</v>
      </c>
      <c r="C210" s="82" t="n">
        <v>80</v>
      </c>
      <c r="D210" s="82" t="n">
        <v>232.1</v>
      </c>
      <c r="E210" s="23" t="n">
        <v>248.75</v>
      </c>
      <c r="F210" s="23" t="n">
        <v>18.97</v>
      </c>
      <c r="G210" s="83"/>
      <c r="H210" s="23" t="n">
        <v>30.95</v>
      </c>
      <c r="I210" s="83"/>
      <c r="J210" s="84" t="n">
        <f aca="false">K210/D210</f>
        <v>96.1260663507109</v>
      </c>
      <c r="K210" s="85" t="n">
        <f aca="false">L210+M210+E210</f>
        <v>22310.86</v>
      </c>
      <c r="L210" s="85" t="n">
        <f aca="false">F210*1163</f>
        <v>22062.11</v>
      </c>
      <c r="M210" s="85" t="n">
        <f aca="false">G210*9.5</f>
        <v>0</v>
      </c>
      <c r="O210" s="73"/>
    </row>
    <row r="211" customFormat="false" ht="13.8" hidden="false" customHeight="false" outlineLevel="0" collapsed="false">
      <c r="A211" s="45" t="n">
        <v>3</v>
      </c>
      <c r="B211" s="81" t="s">
        <v>186</v>
      </c>
      <c r="C211" s="82" t="n">
        <v>193</v>
      </c>
      <c r="D211" s="82" t="n">
        <v>1478</v>
      </c>
      <c r="E211" s="23" t="n">
        <v>15518.4</v>
      </c>
      <c r="F211" s="23" t="n">
        <v>60.55</v>
      </c>
      <c r="G211" s="83"/>
      <c r="H211" s="23" t="n">
        <v>140.32</v>
      </c>
      <c r="I211" s="23" t="n">
        <v>55.11</v>
      </c>
      <c r="J211" s="84" t="n">
        <f aca="false">K211/D211</f>
        <v>58.1448240866035</v>
      </c>
      <c r="K211" s="85" t="n">
        <f aca="false">L211+M211+E211</f>
        <v>85938.05</v>
      </c>
      <c r="L211" s="85" t="n">
        <f aca="false">F211*1163</f>
        <v>70419.65</v>
      </c>
      <c r="M211" s="85" t="n">
        <f aca="false">G211*9.5</f>
        <v>0</v>
      </c>
      <c r="O211" s="73"/>
    </row>
    <row r="212" customFormat="false" ht="13.8" hidden="false" customHeight="false" outlineLevel="0" collapsed="false">
      <c r="A212" s="45" t="n">
        <v>4</v>
      </c>
      <c r="B212" s="81" t="s">
        <v>187</v>
      </c>
      <c r="C212" s="82" t="n">
        <v>60</v>
      </c>
      <c r="D212" s="82" t="n">
        <v>217</v>
      </c>
      <c r="E212" s="23" t="n">
        <v>2374.47</v>
      </c>
      <c r="F212" s="23" t="n">
        <v>8.8</v>
      </c>
      <c r="G212" s="83"/>
      <c r="H212" s="23" t="n">
        <v>14</v>
      </c>
      <c r="I212" s="23" t="n">
        <v>2</v>
      </c>
      <c r="J212" s="84" t="n">
        <f aca="false">K212/D212</f>
        <v>58.1053917050691</v>
      </c>
      <c r="K212" s="85" t="n">
        <f aca="false">L212+M212+E212</f>
        <v>12608.87</v>
      </c>
      <c r="L212" s="85" t="n">
        <f aca="false">F212*1163</f>
        <v>10234.4</v>
      </c>
      <c r="M212" s="85" t="n">
        <f aca="false">G212*9.5</f>
        <v>0</v>
      </c>
      <c r="O212" s="73"/>
    </row>
    <row r="213" customFormat="false" ht="13.8" hidden="false" customHeight="false" outlineLevel="0" collapsed="false">
      <c r="A213" s="45" t="n">
        <v>5</v>
      </c>
      <c r="B213" s="81" t="s">
        <v>188</v>
      </c>
      <c r="C213" s="82" t="n">
        <v>280</v>
      </c>
      <c r="D213" s="82" t="n">
        <v>1838.5</v>
      </c>
      <c r="E213" s="23" t="n">
        <v>106155.58</v>
      </c>
      <c r="F213" s="83"/>
      <c r="G213" s="83"/>
      <c r="H213" s="23" t="n">
        <v>221.32</v>
      </c>
      <c r="I213" s="83"/>
      <c r="J213" s="84" t="n">
        <f aca="false">K213/D213</f>
        <v>57.7403209137884</v>
      </c>
      <c r="K213" s="85" t="n">
        <f aca="false">L213+M213+E213</f>
        <v>106155.58</v>
      </c>
      <c r="L213" s="85" t="n">
        <f aca="false">F213*1163</f>
        <v>0</v>
      </c>
      <c r="M213" s="85" t="n">
        <f aca="false">G213*9.5</f>
        <v>0</v>
      </c>
      <c r="O213" s="73"/>
    </row>
    <row r="214" customFormat="false" ht="13.8" hidden="false" customHeight="false" outlineLevel="0" collapsed="false">
      <c r="A214" s="45" t="n">
        <v>6</v>
      </c>
      <c r="B214" s="81" t="s">
        <v>189</v>
      </c>
      <c r="C214" s="82" t="n">
        <v>61</v>
      </c>
      <c r="D214" s="82" t="n">
        <v>861</v>
      </c>
      <c r="E214" s="23" t="n">
        <v>24011.88</v>
      </c>
      <c r="F214" s="55"/>
      <c r="G214" s="23" t="n">
        <v>2617</v>
      </c>
      <c r="H214" s="23" t="n">
        <v>44.82</v>
      </c>
      <c r="I214" s="55"/>
      <c r="J214" s="84" t="n">
        <f aca="false">K214/D214</f>
        <v>56.7635075493612</v>
      </c>
      <c r="K214" s="85" t="n">
        <f aca="false">L214+M214+E214</f>
        <v>48873.38</v>
      </c>
      <c r="L214" s="85" t="n">
        <f aca="false">F214*1163</f>
        <v>0</v>
      </c>
      <c r="M214" s="85" t="n">
        <f aca="false">G214*9.5</f>
        <v>24861.5</v>
      </c>
      <c r="O214" s="73"/>
    </row>
    <row r="215" customFormat="false" ht="13.8" hidden="false" customHeight="false" outlineLevel="0" collapsed="false">
      <c r="A215" s="45" t="n">
        <v>7</v>
      </c>
      <c r="B215" s="81" t="s">
        <v>190</v>
      </c>
      <c r="C215" s="82"/>
      <c r="D215" s="82" t="n">
        <v>121.6</v>
      </c>
      <c r="E215" s="23" t="n">
        <v>502.1</v>
      </c>
      <c r="F215" s="55"/>
      <c r="G215" s="83"/>
      <c r="H215" s="23" t="n">
        <v>5</v>
      </c>
      <c r="I215" s="55"/>
      <c r="J215" s="84" t="n">
        <f aca="false">K215/D215</f>
        <v>4.12911184210526</v>
      </c>
      <c r="K215" s="85" t="n">
        <f aca="false">L215+M215+E215</f>
        <v>502.1</v>
      </c>
      <c r="L215" s="85" t="n">
        <f aca="false">F215*1163</f>
        <v>0</v>
      </c>
      <c r="M215" s="85" t="n">
        <f aca="false">G215*9.5</f>
        <v>0</v>
      </c>
      <c r="O215" s="73"/>
    </row>
    <row r="216" customFormat="false" ht="13.8" hidden="false" customHeight="false" outlineLevel="0" collapsed="false">
      <c r="A216" s="45" t="n">
        <v>8</v>
      </c>
      <c r="B216" s="81" t="s">
        <v>191</v>
      </c>
      <c r="C216" s="82" t="n">
        <v>80</v>
      </c>
      <c r="D216" s="82" t="n">
        <v>213.7</v>
      </c>
      <c r="E216" s="23" t="n">
        <v>621.86</v>
      </c>
      <c r="F216" s="55"/>
      <c r="G216" s="83"/>
      <c r="H216" s="23" t="n">
        <v>9</v>
      </c>
      <c r="I216" s="23" t="n">
        <v>7</v>
      </c>
      <c r="J216" s="84" t="n">
        <f aca="false">K216/D216</f>
        <v>2.90996724379972</v>
      </c>
      <c r="K216" s="85" t="n">
        <f aca="false">L216+M216+E216</f>
        <v>621.86</v>
      </c>
      <c r="L216" s="85" t="n">
        <f aca="false">F216*1163</f>
        <v>0</v>
      </c>
      <c r="M216" s="85" t="n">
        <f aca="false">G216*9.5</f>
        <v>0</v>
      </c>
      <c r="O216" s="73"/>
    </row>
    <row r="217" customFormat="false" ht="13.8" hidden="false" customHeight="false" outlineLevel="0" collapsed="false">
      <c r="A217" s="45" t="n">
        <v>9</v>
      </c>
      <c r="B217" s="81" t="s">
        <v>192</v>
      </c>
      <c r="C217" s="82" t="n">
        <v>40</v>
      </c>
      <c r="D217" s="82" t="n">
        <v>173.8</v>
      </c>
      <c r="E217" s="23" t="n">
        <v>156.31</v>
      </c>
      <c r="F217" s="55"/>
      <c r="G217" s="83"/>
      <c r="H217" s="23" t="n">
        <v>4</v>
      </c>
      <c r="I217" s="23" t="n">
        <v>1</v>
      </c>
      <c r="J217" s="84" t="n">
        <f aca="false">K217/D217</f>
        <v>0.899367088607595</v>
      </c>
      <c r="K217" s="85" t="n">
        <f aca="false">L217+M217+E217</f>
        <v>156.31</v>
      </c>
      <c r="L217" s="85" t="n">
        <f aca="false">F217*1163</f>
        <v>0</v>
      </c>
      <c r="M217" s="85" t="n">
        <f aca="false">G217*9.5</f>
        <v>0</v>
      </c>
      <c r="O217" s="73"/>
    </row>
    <row r="218" customFormat="false" ht="13.8" hidden="false" customHeight="false" outlineLevel="0" collapsed="false">
      <c r="A218" s="45" t="n">
        <v>10</v>
      </c>
      <c r="B218" s="81" t="s">
        <v>193</v>
      </c>
      <c r="C218" s="82" t="n">
        <v>25</v>
      </c>
      <c r="D218" s="82" t="n">
        <v>175.6</v>
      </c>
      <c r="E218" s="23" t="n">
        <v>35.79</v>
      </c>
      <c r="F218" s="55"/>
      <c r="G218" s="83"/>
      <c r="H218" s="23" t="n">
        <v>16</v>
      </c>
      <c r="I218" s="55"/>
      <c r="J218" s="84" t="n">
        <f aca="false">K218/D218</f>
        <v>0.203815489749431</v>
      </c>
      <c r="K218" s="85" t="n">
        <f aca="false">L218+M218+E218</f>
        <v>35.79</v>
      </c>
      <c r="L218" s="85" t="n">
        <f aca="false">F218*1163</f>
        <v>0</v>
      </c>
      <c r="M218" s="85" t="n">
        <f aca="false">G218*9.5</f>
        <v>0</v>
      </c>
      <c r="O218" s="73"/>
    </row>
    <row r="219" customFormat="false" ht="13.8" hidden="false" customHeight="false" outlineLevel="0" collapsed="false">
      <c r="A219" s="45" t="n">
        <v>11</v>
      </c>
      <c r="B219" s="81" t="s">
        <v>194</v>
      </c>
      <c r="C219" s="82" t="n">
        <v>25</v>
      </c>
      <c r="D219" s="82" t="n">
        <v>98.1</v>
      </c>
      <c r="E219" s="55"/>
      <c r="F219" s="55"/>
      <c r="G219" s="83"/>
      <c r="H219" s="23" t="n">
        <v>7</v>
      </c>
      <c r="I219" s="55"/>
      <c r="J219" s="84" t="n">
        <f aca="false">K219/D219</f>
        <v>0</v>
      </c>
      <c r="K219" s="85" t="n">
        <f aca="false">L219+M219+E219</f>
        <v>0</v>
      </c>
      <c r="L219" s="85" t="n">
        <f aca="false">F219*1163</f>
        <v>0</v>
      </c>
      <c r="M219" s="85" t="n">
        <f aca="false">G219*9.5</f>
        <v>0</v>
      </c>
      <c r="O219" s="73"/>
    </row>
    <row r="220" customFormat="false" ht="13.8" hidden="false" customHeight="false" outlineLevel="0" collapsed="false">
      <c r="A220" s="59"/>
      <c r="B220" s="60" t="s">
        <v>181</v>
      </c>
      <c r="C220" s="61" t="n">
        <f aca="false">SUM(C209:C219)</f>
        <v>1844</v>
      </c>
      <c r="D220" s="61" t="n">
        <f aca="false">SUM(D209:D219)</f>
        <v>6865.4</v>
      </c>
      <c r="E220" s="61" t="n">
        <f aca="false">SUM(E209:E219)</f>
        <v>221961.92</v>
      </c>
      <c r="F220" s="61" t="n">
        <f aca="false">SUM(F209:F219)</f>
        <v>328.89</v>
      </c>
      <c r="G220" s="86" t="n">
        <f aca="false">SUM(G209:G219)</f>
        <v>2617</v>
      </c>
      <c r="H220" s="61" t="n">
        <f aca="false">SUM(H209:H219)</f>
        <v>3421.64</v>
      </c>
      <c r="I220" s="61" t="n">
        <f aca="false">SUM(I209:I219)</f>
        <v>65.11</v>
      </c>
      <c r="J220" s="64"/>
      <c r="K220" s="64"/>
      <c r="L220" s="87"/>
      <c r="M220" s="64"/>
      <c r="O220" s="73"/>
    </row>
    <row r="221" customFormat="false" ht="13.8" hidden="false" customHeight="false" outlineLevel="0" collapsed="false">
      <c r="A221" s="59"/>
      <c r="B221" s="60" t="s">
        <v>182</v>
      </c>
      <c r="C221" s="61"/>
      <c r="D221" s="61"/>
      <c r="E221" s="61"/>
      <c r="F221" s="61"/>
      <c r="G221" s="64"/>
      <c r="H221" s="61"/>
      <c r="I221" s="64"/>
      <c r="J221" s="80" t="n">
        <f aca="false">SUM(J209:J218)/10</f>
        <v>57.6862818698367</v>
      </c>
      <c r="K221" s="64"/>
      <c r="L221" s="64"/>
      <c r="M221" s="64"/>
      <c r="O221" s="73"/>
    </row>
    <row r="222" customFormat="false" ht="13.8" hidden="false" customHeight="false" outlineLevel="0" collapsed="false">
      <c r="O222" s="73"/>
    </row>
    <row r="223" customFormat="false" ht="23.85" hidden="false" customHeight="true" outlineLevel="0" collapsed="false">
      <c r="O223" s="73"/>
    </row>
    <row r="224" customFormat="false" ht="26.25" hidden="false" customHeight="true" outlineLevel="0" collapsed="false">
      <c r="A224" s="4" t="s">
        <v>1</v>
      </c>
      <c r="B224" s="5" t="s">
        <v>2</v>
      </c>
      <c r="C224" s="5" t="s">
        <v>3</v>
      </c>
      <c r="D224" s="5" t="s">
        <v>4</v>
      </c>
      <c r="E224" s="5" t="s">
        <v>5</v>
      </c>
      <c r="F224" s="5"/>
      <c r="G224" s="5"/>
      <c r="H224" s="5"/>
      <c r="I224" s="5"/>
      <c r="J224" s="5" t="s">
        <v>6</v>
      </c>
      <c r="K224" s="5" t="s">
        <v>7</v>
      </c>
      <c r="L224" s="5"/>
      <c r="M224" s="5"/>
      <c r="O224" s="73"/>
    </row>
    <row r="225" customFormat="false" ht="35.05" hidden="false" customHeight="false" outlineLevel="0" collapsed="false">
      <c r="A225" s="4"/>
      <c r="B225" s="5"/>
      <c r="C225" s="5"/>
      <c r="D225" s="5"/>
      <c r="E225" s="5" t="s">
        <v>8</v>
      </c>
      <c r="F225" s="5" t="s">
        <v>9</v>
      </c>
      <c r="G225" s="5" t="s">
        <v>10</v>
      </c>
      <c r="H225" s="5" t="s">
        <v>11</v>
      </c>
      <c r="I225" s="5" t="s">
        <v>12</v>
      </c>
      <c r="J225" s="5"/>
      <c r="K225" s="5" t="s">
        <v>13</v>
      </c>
      <c r="L225" s="5" t="s">
        <v>14</v>
      </c>
      <c r="M225" s="5" t="s">
        <v>15</v>
      </c>
      <c r="O225" s="73"/>
    </row>
    <row r="226" customFormat="false" ht="13.8" hidden="false" customHeight="false" outlineLevel="0" collapsed="false">
      <c r="A226" s="44" t="s">
        <v>195</v>
      </c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O226" s="73"/>
    </row>
    <row r="227" customFormat="false" ht="23.85" hidden="false" customHeight="false" outlineLevel="0" collapsed="false">
      <c r="A227" s="9" t="n">
        <v>1</v>
      </c>
      <c r="B227" s="34" t="s">
        <v>196</v>
      </c>
      <c r="C227" s="46" t="n">
        <v>871</v>
      </c>
      <c r="D227" s="46" t="n">
        <v>9941.8</v>
      </c>
      <c r="E227" s="88" t="n">
        <v>51333.74</v>
      </c>
      <c r="F227" s="89" t="n">
        <v>552.56</v>
      </c>
      <c r="G227" s="90"/>
      <c r="H227" s="88" t="n">
        <v>2516.01</v>
      </c>
      <c r="I227" s="90"/>
      <c r="J227" s="91" t="n">
        <f aca="false">K227/D227</f>
        <v>69.8023516868173</v>
      </c>
      <c r="K227" s="92" t="n">
        <f aca="false">L227+M227+E227</f>
        <v>693961.02</v>
      </c>
      <c r="L227" s="92" t="n">
        <f aca="false">F227*1163</f>
        <v>642627.28</v>
      </c>
      <c r="M227" s="92" t="n">
        <f aca="false">G227*9.5</f>
        <v>0</v>
      </c>
      <c r="O227" s="73"/>
    </row>
    <row r="228" customFormat="false" ht="35.05" hidden="false" customHeight="false" outlineLevel="0" collapsed="false">
      <c r="A228" s="9" t="n">
        <v>2</v>
      </c>
      <c r="B228" s="34" t="s">
        <v>197</v>
      </c>
      <c r="C228" s="46" t="n">
        <v>875</v>
      </c>
      <c r="D228" s="46" t="n">
        <v>4538.7</v>
      </c>
      <c r="E228" s="88" t="n">
        <v>49512.33</v>
      </c>
      <c r="F228" s="89" t="n">
        <v>175.57</v>
      </c>
      <c r="G228" s="90"/>
      <c r="H228" s="88" t="n">
        <v>1877.28</v>
      </c>
      <c r="I228" s="88" t="n">
        <v>237.43</v>
      </c>
      <c r="J228" s="91" t="n">
        <f aca="false">K228/D228</f>
        <v>55.8971159142486</v>
      </c>
      <c r="K228" s="92" t="n">
        <f aca="false">L228+M228+E228</f>
        <v>253700.24</v>
      </c>
      <c r="L228" s="92" t="n">
        <f aca="false">F228*1163</f>
        <v>204187.91</v>
      </c>
      <c r="M228" s="92" t="n">
        <f aca="false">G228*9.5</f>
        <v>0</v>
      </c>
      <c r="O228" s="73"/>
    </row>
    <row r="229" customFormat="false" ht="23.85" hidden="false" customHeight="false" outlineLevel="0" collapsed="false">
      <c r="A229" s="9" t="n">
        <v>3</v>
      </c>
      <c r="B229" s="34" t="s">
        <v>198</v>
      </c>
      <c r="C229" s="46" t="n">
        <v>2425</v>
      </c>
      <c r="D229" s="46" t="n">
        <v>12788.2</v>
      </c>
      <c r="E229" s="88" t="n">
        <v>65569.9</v>
      </c>
      <c r="F229" s="89" t="n">
        <v>519.9</v>
      </c>
      <c r="G229" s="88" t="n">
        <v>22.58</v>
      </c>
      <c r="H229" s="89" t="n">
        <v>2206.15</v>
      </c>
      <c r="I229" s="90"/>
      <c r="J229" s="91" t="n">
        <f aca="false">K229/D229</f>
        <v>52.4255258754164</v>
      </c>
      <c r="K229" s="92" t="n">
        <f aca="false">L229+M229+E229</f>
        <v>670428.11</v>
      </c>
      <c r="L229" s="92" t="n">
        <f aca="false">F229*1163</f>
        <v>604643.7</v>
      </c>
      <c r="M229" s="92" t="n">
        <f aca="false">G229*9.5</f>
        <v>214.51</v>
      </c>
      <c r="O229" s="73"/>
    </row>
    <row r="230" customFormat="false" ht="23.85" hidden="false" customHeight="false" outlineLevel="0" collapsed="false">
      <c r="A230" s="9" t="n">
        <v>4</v>
      </c>
      <c r="B230" s="34" t="s">
        <v>199</v>
      </c>
      <c r="C230" s="46" t="n">
        <v>8780</v>
      </c>
      <c r="D230" s="46" t="n">
        <v>8780.4</v>
      </c>
      <c r="E230" s="88" t="n">
        <v>74167.49</v>
      </c>
      <c r="F230" s="89" t="n">
        <v>89.47</v>
      </c>
      <c r="G230" s="88" t="n">
        <v>20655.74</v>
      </c>
      <c r="H230" s="88" t="n">
        <v>1711.6</v>
      </c>
      <c r="I230" s="88" t="n">
        <v>364.49</v>
      </c>
      <c r="J230" s="91" t="n">
        <f aca="false">K230/D230</f>
        <v>42.646192656371</v>
      </c>
      <c r="K230" s="92" t="n">
        <f aca="false">L230+M230+E230</f>
        <v>374450.63</v>
      </c>
      <c r="L230" s="92" t="n">
        <f aca="false">F230*1163</f>
        <v>104053.61</v>
      </c>
      <c r="M230" s="92" t="n">
        <f aca="false">G230*9.5</f>
        <v>196229.53</v>
      </c>
      <c r="O230" s="73"/>
    </row>
    <row r="231" customFormat="false" ht="13.8" hidden="false" customHeight="false" outlineLevel="0" collapsed="false">
      <c r="A231" s="9" t="n">
        <v>5</v>
      </c>
      <c r="B231" s="34" t="s">
        <v>200</v>
      </c>
      <c r="C231" s="46" t="n">
        <v>1332</v>
      </c>
      <c r="D231" s="46" t="n">
        <v>11092.1</v>
      </c>
      <c r="E231" s="88" t="n">
        <v>86237.38</v>
      </c>
      <c r="F231" s="89" t="n">
        <v>295.54</v>
      </c>
      <c r="G231" s="90"/>
      <c r="H231" s="88" t="n">
        <v>3029.7</v>
      </c>
      <c r="I231" s="88" t="n">
        <v>458.2</v>
      </c>
      <c r="J231" s="91" t="n">
        <f aca="false">K231/D231</f>
        <v>38.7618575382479</v>
      </c>
      <c r="K231" s="92" t="n">
        <f aca="false">L231+M231+E231</f>
        <v>429950.4</v>
      </c>
      <c r="L231" s="92" t="n">
        <f aca="false">F231*1163</f>
        <v>343713.02</v>
      </c>
      <c r="M231" s="92" t="n">
        <f aca="false">G231*9.5</f>
        <v>0</v>
      </c>
      <c r="O231" s="73"/>
    </row>
    <row r="232" customFormat="false" ht="13.8" hidden="false" customHeight="false" outlineLevel="0" collapsed="false">
      <c r="A232" s="31"/>
      <c r="B232" s="27" t="s">
        <v>181</v>
      </c>
      <c r="C232" s="28" t="n">
        <f aca="false">SUM(C227:C231)</f>
        <v>14283</v>
      </c>
      <c r="D232" s="28" t="n">
        <f aca="false">SUM(D227:D231)</f>
        <v>47141.2</v>
      </c>
      <c r="E232" s="28" t="n">
        <f aca="false">SUM(E227:E231)</f>
        <v>326820.84</v>
      </c>
      <c r="F232" s="28" t="n">
        <f aca="false">SUM(F227:F231)</f>
        <v>1633.04</v>
      </c>
      <c r="G232" s="28" t="n">
        <f aca="false">SUM(G227:G231)</f>
        <v>20678.32</v>
      </c>
      <c r="H232" s="28" t="n">
        <f aca="false">SUM(H227:H231)</f>
        <v>11340.74</v>
      </c>
      <c r="I232" s="28" t="n">
        <f aca="false">SUM(I227:I231)</f>
        <v>1060.12</v>
      </c>
      <c r="J232" s="30"/>
      <c r="K232" s="30"/>
      <c r="L232" s="30"/>
      <c r="M232" s="30"/>
      <c r="O232" s="73"/>
    </row>
    <row r="233" customFormat="false" ht="13.8" hidden="false" customHeight="false" outlineLevel="0" collapsed="false">
      <c r="A233" s="31"/>
      <c r="B233" s="27" t="s">
        <v>182</v>
      </c>
      <c r="C233" s="28"/>
      <c r="D233" s="28"/>
      <c r="E233" s="28"/>
      <c r="F233" s="28"/>
      <c r="G233" s="28"/>
      <c r="H233" s="28"/>
      <c r="I233" s="28"/>
      <c r="J233" s="93" t="n">
        <f aca="false">SUM(J227:J231)/5</f>
        <v>51.9066087342202</v>
      </c>
      <c r="K233" s="30"/>
      <c r="L233" s="30"/>
      <c r="M233" s="30"/>
      <c r="O233" s="73"/>
    </row>
    <row r="235" customFormat="false" ht="15" hidden="false" customHeight="false" outlineLevel="0" collapsed="false">
      <c r="B235" s="94"/>
    </row>
    <row r="236" customFormat="false" ht="15" hidden="false" customHeight="false" outlineLevel="0" collapsed="false">
      <c r="I236" s="24"/>
    </row>
  </sheetData>
  <mergeCells count="57">
    <mergeCell ref="A1:K1"/>
    <mergeCell ref="A4:A5"/>
    <mergeCell ref="B4:B5"/>
    <mergeCell ref="C4:C5"/>
    <mergeCell ref="D4:D5"/>
    <mergeCell ref="E4:I4"/>
    <mergeCell ref="J4:J5"/>
    <mergeCell ref="K4:M4"/>
    <mergeCell ref="A6:M6"/>
    <mergeCell ref="A60:A61"/>
    <mergeCell ref="B60:B61"/>
    <mergeCell ref="C60:C61"/>
    <mergeCell ref="D60:D61"/>
    <mergeCell ref="E60:I60"/>
    <mergeCell ref="J60:J61"/>
    <mergeCell ref="K60:M60"/>
    <mergeCell ref="A62:M62"/>
    <mergeCell ref="A117:A118"/>
    <mergeCell ref="B117:B118"/>
    <mergeCell ref="C117:C118"/>
    <mergeCell ref="D117:D118"/>
    <mergeCell ref="E117:I117"/>
    <mergeCell ref="J117:J118"/>
    <mergeCell ref="K117:M117"/>
    <mergeCell ref="A119:M119"/>
    <mergeCell ref="A141:A142"/>
    <mergeCell ref="B141:B142"/>
    <mergeCell ref="C141:C142"/>
    <mergeCell ref="D141:D142"/>
    <mergeCell ref="E141:I141"/>
    <mergeCell ref="J141:J142"/>
    <mergeCell ref="K141:M141"/>
    <mergeCell ref="A143:M143"/>
    <mergeCell ref="A163:A164"/>
    <mergeCell ref="B163:B164"/>
    <mergeCell ref="C163:C164"/>
    <mergeCell ref="D163:D164"/>
    <mergeCell ref="E163:I163"/>
    <mergeCell ref="J163:J164"/>
    <mergeCell ref="K163:M163"/>
    <mergeCell ref="A165:M165"/>
    <mergeCell ref="A206:A207"/>
    <mergeCell ref="B206:B207"/>
    <mergeCell ref="C206:C207"/>
    <mergeCell ref="D206:D207"/>
    <mergeCell ref="E206:I206"/>
    <mergeCell ref="J206:J207"/>
    <mergeCell ref="K206:M206"/>
    <mergeCell ref="A208:M208"/>
    <mergeCell ref="A224:A225"/>
    <mergeCell ref="B224:B225"/>
    <mergeCell ref="C224:C225"/>
    <mergeCell ref="D224:D225"/>
    <mergeCell ref="E224:I224"/>
    <mergeCell ref="J224:J225"/>
    <mergeCell ref="K224:M224"/>
    <mergeCell ref="A226:M226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4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4721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2021-08-16T15:18:27Z</dcterms:created>
  <dc:creator>Гребенюк Оксана Костянтинівна</dc:creator>
  <dc:description/>
  <dc:language>uk-UA</dc:language>
  <cp:lastModifiedBy/>
  <cp:lastPrinted>2022-05-31T16:08:25Z</cp:lastPrinted>
  <dcterms:modified xsi:type="dcterms:W3CDTF">2023-06-08T12:31:24Z</dcterms:modified>
  <cp:revision>522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