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Аркуш1" sheetId="1" r:id="rId1"/>
  </sheets>
  <definedNames>
    <definedName name="Excel_BuiltIn__FilterDatabase" localSheetId="0">Аркуш1!$B$7:$M$52</definedName>
    <definedName name="Excel_BuiltIn_Print_Area" localSheetId="0">Аркуш1!$A$1:$N$193</definedName>
    <definedName name="_xlnm.Print_Area" localSheetId="0">Аркуш1!$A$1:$M$192</definedName>
  </definedName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90" i="1" l="1"/>
  <c r="H190" i="1"/>
  <c r="G190" i="1"/>
  <c r="F190" i="1"/>
  <c r="E190" i="1"/>
  <c r="D190" i="1"/>
  <c r="C190" i="1"/>
  <c r="M189" i="1"/>
  <c r="L189" i="1"/>
  <c r="K189" i="1" s="1"/>
  <c r="J189" i="1" s="1"/>
  <c r="M188" i="1"/>
  <c r="L188" i="1"/>
  <c r="K188" i="1" s="1"/>
  <c r="J188" i="1" s="1"/>
  <c r="M187" i="1"/>
  <c r="L187" i="1"/>
  <c r="K187" i="1" s="1"/>
  <c r="J187" i="1" s="1"/>
  <c r="M186" i="1"/>
  <c r="L186" i="1"/>
  <c r="K186" i="1" s="1"/>
  <c r="J186" i="1" s="1"/>
  <c r="M185" i="1"/>
  <c r="L185" i="1"/>
  <c r="K185" i="1" s="1"/>
  <c r="J185" i="1" s="1"/>
  <c r="H178" i="1"/>
  <c r="F178" i="1"/>
  <c r="E178" i="1"/>
  <c r="D178" i="1"/>
  <c r="C178" i="1"/>
  <c r="L177" i="1"/>
  <c r="K177" i="1" s="1"/>
  <c r="J177" i="1" s="1"/>
  <c r="L176" i="1"/>
  <c r="K176" i="1" s="1"/>
  <c r="J176" i="1" s="1"/>
  <c r="L175" i="1"/>
  <c r="K175" i="1"/>
  <c r="J175" i="1" s="1"/>
  <c r="L174" i="1"/>
  <c r="K174" i="1"/>
  <c r="J174" i="1" s="1"/>
  <c r="J179" i="1" s="1"/>
  <c r="I167" i="1"/>
  <c r="H167" i="1"/>
  <c r="G167" i="1"/>
  <c r="F167" i="1"/>
  <c r="E167" i="1"/>
  <c r="D167" i="1"/>
  <c r="C167" i="1"/>
  <c r="M166" i="1"/>
  <c r="L166" i="1"/>
  <c r="K166" i="1"/>
  <c r="J166" i="1" s="1"/>
  <c r="M165" i="1"/>
  <c r="L165" i="1"/>
  <c r="K165" i="1"/>
  <c r="J165" i="1" s="1"/>
  <c r="M164" i="1"/>
  <c r="L164" i="1"/>
  <c r="K164" i="1"/>
  <c r="J164" i="1" s="1"/>
  <c r="M163" i="1"/>
  <c r="L163" i="1"/>
  <c r="K163" i="1"/>
  <c r="J163" i="1" s="1"/>
  <c r="M162" i="1"/>
  <c r="L162" i="1"/>
  <c r="K162" i="1"/>
  <c r="J162" i="1" s="1"/>
  <c r="M161" i="1"/>
  <c r="L161" i="1"/>
  <c r="K161" i="1"/>
  <c r="J161" i="1" s="1"/>
  <c r="M160" i="1"/>
  <c r="L160" i="1"/>
  <c r="K160" i="1"/>
  <c r="J160" i="1" s="1"/>
  <c r="M159" i="1"/>
  <c r="L159" i="1"/>
  <c r="K159" i="1"/>
  <c r="J159" i="1" s="1"/>
  <c r="M158" i="1"/>
  <c r="L158" i="1"/>
  <c r="K158" i="1"/>
  <c r="J158" i="1" s="1"/>
  <c r="M157" i="1"/>
  <c r="L157" i="1"/>
  <c r="K157" i="1"/>
  <c r="J157" i="1" s="1"/>
  <c r="M156" i="1"/>
  <c r="L156" i="1"/>
  <c r="K156" i="1"/>
  <c r="J156" i="1" s="1"/>
  <c r="M155" i="1"/>
  <c r="L155" i="1"/>
  <c r="K155" i="1"/>
  <c r="J155" i="1" s="1"/>
  <c r="M154" i="1"/>
  <c r="L154" i="1"/>
  <c r="K154" i="1"/>
  <c r="J154" i="1" s="1"/>
  <c r="I143" i="1"/>
  <c r="H143" i="1"/>
  <c r="G143" i="1"/>
  <c r="E143" i="1"/>
  <c r="D143" i="1"/>
  <c r="C143" i="1"/>
  <c r="M142" i="1"/>
  <c r="L142" i="1"/>
  <c r="K142" i="1"/>
  <c r="J142" i="1" s="1"/>
  <c r="M141" i="1"/>
  <c r="L141" i="1"/>
  <c r="K141" i="1"/>
  <c r="J141" i="1" s="1"/>
  <c r="M140" i="1"/>
  <c r="L140" i="1"/>
  <c r="K140" i="1"/>
  <c r="J140" i="1" s="1"/>
  <c r="M139" i="1"/>
  <c r="L139" i="1"/>
  <c r="K139" i="1"/>
  <c r="J139" i="1" s="1"/>
  <c r="F139" i="1"/>
  <c r="F143" i="1" s="1"/>
  <c r="M138" i="1"/>
  <c r="L138" i="1"/>
  <c r="K138" i="1" s="1"/>
  <c r="J138" i="1" s="1"/>
  <c r="M137" i="1"/>
  <c r="L137" i="1"/>
  <c r="K137" i="1" s="1"/>
  <c r="J137" i="1" s="1"/>
  <c r="M136" i="1"/>
  <c r="L136" i="1"/>
  <c r="K136" i="1" s="1"/>
  <c r="J136" i="1" s="1"/>
  <c r="M135" i="1"/>
  <c r="L135" i="1"/>
  <c r="K135" i="1" s="1"/>
  <c r="J135" i="1" s="1"/>
  <c r="M134" i="1"/>
  <c r="L134" i="1"/>
  <c r="K134" i="1" s="1"/>
  <c r="J134" i="1" s="1"/>
  <c r="M133" i="1"/>
  <c r="L133" i="1"/>
  <c r="K133" i="1" s="1"/>
  <c r="J133" i="1" s="1"/>
  <c r="J144" i="1" s="1"/>
  <c r="H126" i="1"/>
  <c r="G126" i="1"/>
  <c r="F126" i="1"/>
  <c r="E126" i="1"/>
  <c r="D126" i="1"/>
  <c r="C126" i="1"/>
  <c r="M125" i="1"/>
  <c r="L125" i="1"/>
  <c r="K125" i="1"/>
  <c r="J125" i="1" s="1"/>
  <c r="M124" i="1"/>
  <c r="L124" i="1"/>
  <c r="K124" i="1"/>
  <c r="J124" i="1" s="1"/>
  <c r="M123" i="1"/>
  <c r="L123" i="1"/>
  <c r="K123" i="1"/>
  <c r="J123" i="1" s="1"/>
  <c r="M122" i="1"/>
  <c r="L122" i="1"/>
  <c r="K122" i="1"/>
  <c r="J122" i="1" s="1"/>
  <c r="M121" i="1"/>
  <c r="L121" i="1"/>
  <c r="K121" i="1"/>
  <c r="J121" i="1" s="1"/>
  <c r="M120" i="1"/>
  <c r="L120" i="1"/>
  <c r="K120" i="1"/>
  <c r="J120" i="1" s="1"/>
  <c r="M119" i="1"/>
  <c r="L119" i="1"/>
  <c r="K119" i="1"/>
  <c r="J119" i="1" s="1"/>
  <c r="M118" i="1"/>
  <c r="L118" i="1"/>
  <c r="K118" i="1"/>
  <c r="J118" i="1" s="1"/>
  <c r="M117" i="1"/>
  <c r="L117" i="1"/>
  <c r="K117" i="1"/>
  <c r="J117" i="1" s="1"/>
  <c r="M116" i="1"/>
  <c r="L116" i="1"/>
  <c r="K116" i="1"/>
  <c r="J116" i="1" s="1"/>
  <c r="M115" i="1"/>
  <c r="L115" i="1"/>
  <c r="K115" i="1"/>
  <c r="J115" i="1" s="1"/>
  <c r="M114" i="1"/>
  <c r="L114" i="1"/>
  <c r="K114" i="1"/>
  <c r="J114" i="1" s="1"/>
  <c r="M113" i="1"/>
  <c r="L113" i="1"/>
  <c r="K113" i="1"/>
  <c r="J113" i="1" s="1"/>
  <c r="M112" i="1"/>
  <c r="L112" i="1"/>
  <c r="K112" i="1"/>
  <c r="J112" i="1" s="1"/>
  <c r="J127" i="1" s="1"/>
  <c r="I99" i="1"/>
  <c r="H99" i="1"/>
  <c r="G99" i="1"/>
  <c r="F99" i="1"/>
  <c r="E99" i="1"/>
  <c r="D99" i="1"/>
  <c r="C99" i="1"/>
  <c r="M98" i="1"/>
  <c r="L98" i="1"/>
  <c r="K98" i="1"/>
  <c r="J98" i="1" s="1"/>
  <c r="M97" i="1"/>
  <c r="L97" i="1"/>
  <c r="K97" i="1"/>
  <c r="J97" i="1" s="1"/>
  <c r="M96" i="1"/>
  <c r="L96" i="1"/>
  <c r="K96" i="1"/>
  <c r="J96" i="1" s="1"/>
  <c r="M95" i="1"/>
  <c r="L95" i="1"/>
  <c r="K95" i="1"/>
  <c r="J95" i="1" s="1"/>
  <c r="M94" i="1"/>
  <c r="L94" i="1"/>
  <c r="K94" i="1"/>
  <c r="J94" i="1" s="1"/>
  <c r="M93" i="1"/>
  <c r="L93" i="1"/>
  <c r="K93" i="1"/>
  <c r="J93" i="1" s="1"/>
  <c r="M92" i="1"/>
  <c r="L92" i="1"/>
  <c r="K92" i="1"/>
  <c r="J92" i="1" s="1"/>
  <c r="M91" i="1"/>
  <c r="L91" i="1"/>
  <c r="K91" i="1"/>
  <c r="J91" i="1" s="1"/>
  <c r="M90" i="1"/>
  <c r="L90" i="1"/>
  <c r="K90" i="1"/>
  <c r="J90" i="1" s="1"/>
  <c r="M89" i="1"/>
  <c r="L89" i="1"/>
  <c r="K89" i="1"/>
  <c r="J89" i="1" s="1"/>
  <c r="M88" i="1"/>
  <c r="L88" i="1"/>
  <c r="K88" i="1"/>
  <c r="J88" i="1" s="1"/>
  <c r="M87" i="1"/>
  <c r="L87" i="1"/>
  <c r="K87" i="1"/>
  <c r="J87" i="1" s="1"/>
  <c r="M86" i="1"/>
  <c r="L86" i="1"/>
  <c r="K86" i="1"/>
  <c r="J86" i="1" s="1"/>
  <c r="M85" i="1"/>
  <c r="L85" i="1"/>
  <c r="K85" i="1" s="1"/>
  <c r="J85" i="1" s="1"/>
  <c r="M84" i="1"/>
  <c r="L84" i="1"/>
  <c r="K84" i="1"/>
  <c r="J84" i="1" s="1"/>
  <c r="M83" i="1"/>
  <c r="L83" i="1"/>
  <c r="K83" i="1"/>
  <c r="J83" i="1" s="1"/>
  <c r="M82" i="1"/>
  <c r="L82" i="1"/>
  <c r="K82" i="1"/>
  <c r="J82" i="1" s="1"/>
  <c r="M81" i="1"/>
  <c r="L81" i="1"/>
  <c r="K81" i="1" s="1"/>
  <c r="J81" i="1" s="1"/>
  <c r="M80" i="1"/>
  <c r="L80" i="1"/>
  <c r="K80" i="1"/>
  <c r="J80" i="1" s="1"/>
  <c r="M79" i="1"/>
  <c r="L79" i="1"/>
  <c r="K79" i="1"/>
  <c r="J79" i="1" s="1"/>
  <c r="M78" i="1"/>
  <c r="L78" i="1"/>
  <c r="K78" i="1" s="1"/>
  <c r="J78" i="1" s="1"/>
  <c r="M77" i="1"/>
  <c r="L77" i="1"/>
  <c r="K77" i="1" s="1"/>
  <c r="J77" i="1" s="1"/>
  <c r="M76" i="1"/>
  <c r="L76" i="1"/>
  <c r="K76" i="1"/>
  <c r="J76" i="1" s="1"/>
  <c r="M75" i="1"/>
  <c r="L75" i="1"/>
  <c r="K75" i="1"/>
  <c r="J75" i="1" s="1"/>
  <c r="M74" i="1"/>
  <c r="L74" i="1"/>
  <c r="K74" i="1" s="1"/>
  <c r="J74" i="1" s="1"/>
  <c r="M73" i="1"/>
  <c r="L73" i="1"/>
  <c r="K73" i="1" s="1"/>
  <c r="J73" i="1" s="1"/>
  <c r="M72" i="1"/>
  <c r="L72" i="1"/>
  <c r="K72" i="1"/>
  <c r="J72" i="1" s="1"/>
  <c r="M71" i="1"/>
  <c r="L71" i="1"/>
  <c r="K71" i="1"/>
  <c r="J71" i="1" s="1"/>
  <c r="M70" i="1"/>
  <c r="L70" i="1"/>
  <c r="K70" i="1" s="1"/>
  <c r="J70" i="1" s="1"/>
  <c r="M69" i="1"/>
  <c r="L69" i="1"/>
  <c r="K69" i="1" s="1"/>
  <c r="J69" i="1" s="1"/>
  <c r="M68" i="1"/>
  <c r="L68" i="1"/>
  <c r="K68" i="1"/>
  <c r="J68" i="1" s="1"/>
  <c r="M67" i="1"/>
  <c r="L67" i="1"/>
  <c r="K67" i="1"/>
  <c r="J67" i="1" s="1"/>
  <c r="M66" i="1"/>
  <c r="L66" i="1"/>
  <c r="K66" i="1" s="1"/>
  <c r="J66" i="1" s="1"/>
  <c r="M65" i="1"/>
  <c r="L65" i="1"/>
  <c r="K65" i="1" s="1"/>
  <c r="J65" i="1" s="1"/>
  <c r="M64" i="1"/>
  <c r="L64" i="1"/>
  <c r="K64" i="1"/>
  <c r="J64" i="1" s="1"/>
  <c r="M63" i="1"/>
  <c r="L63" i="1"/>
  <c r="K63" i="1"/>
  <c r="J63" i="1" s="1"/>
  <c r="M62" i="1"/>
  <c r="L62" i="1"/>
  <c r="K62" i="1" s="1"/>
  <c r="J62" i="1" s="1"/>
  <c r="M61" i="1"/>
  <c r="L61" i="1"/>
  <c r="K61" i="1" s="1"/>
  <c r="J61" i="1" s="1"/>
  <c r="M60" i="1"/>
  <c r="L60" i="1"/>
  <c r="K60" i="1"/>
  <c r="J60" i="1" s="1"/>
  <c r="I53" i="1"/>
  <c r="H53" i="1"/>
  <c r="G53" i="1"/>
  <c r="F53" i="1"/>
  <c r="E53" i="1"/>
  <c r="D53" i="1"/>
  <c r="C53" i="1"/>
  <c r="M52" i="1"/>
  <c r="L52" i="1"/>
  <c r="K52" i="1"/>
  <c r="J52" i="1" s="1"/>
  <c r="M51" i="1"/>
  <c r="L51" i="1"/>
  <c r="K51" i="1" s="1"/>
  <c r="J51" i="1" s="1"/>
  <c r="M50" i="1"/>
  <c r="L50" i="1"/>
  <c r="K50" i="1" s="1"/>
  <c r="J50" i="1" s="1"/>
  <c r="M49" i="1"/>
  <c r="L49" i="1"/>
  <c r="K49" i="1"/>
  <c r="J49" i="1" s="1"/>
  <c r="M48" i="1"/>
  <c r="L48" i="1"/>
  <c r="K48" i="1"/>
  <c r="J48" i="1" s="1"/>
  <c r="M47" i="1"/>
  <c r="L47" i="1"/>
  <c r="K47" i="1" s="1"/>
  <c r="J47" i="1" s="1"/>
  <c r="M46" i="1"/>
  <c r="L46" i="1"/>
  <c r="K46" i="1" s="1"/>
  <c r="J46" i="1" s="1"/>
  <c r="M45" i="1"/>
  <c r="L45" i="1"/>
  <c r="K45" i="1"/>
  <c r="J45" i="1" s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 s="1"/>
  <c r="J20" i="1" s="1"/>
  <c r="M19" i="1"/>
  <c r="L19" i="1"/>
  <c r="K19" i="1" s="1"/>
  <c r="J19" i="1" s="1"/>
  <c r="M18" i="1"/>
  <c r="L18" i="1"/>
  <c r="K18" i="1" s="1"/>
  <c r="J18" i="1" s="1"/>
  <c r="M17" i="1"/>
  <c r="L17" i="1"/>
  <c r="K17" i="1" s="1"/>
  <c r="J17" i="1" s="1"/>
  <c r="M16" i="1"/>
  <c r="L16" i="1"/>
  <c r="K16" i="1" s="1"/>
  <c r="J16" i="1" s="1"/>
  <c r="M15" i="1"/>
  <c r="L15" i="1"/>
  <c r="K15" i="1" s="1"/>
  <c r="J15" i="1" s="1"/>
  <c r="M14" i="1"/>
  <c r="L14" i="1"/>
  <c r="K14" i="1" s="1"/>
  <c r="J14" i="1" s="1"/>
  <c r="M13" i="1"/>
  <c r="L13" i="1"/>
  <c r="K13" i="1" s="1"/>
  <c r="J13" i="1" s="1"/>
  <c r="M12" i="1"/>
  <c r="L12" i="1"/>
  <c r="K12" i="1" s="1"/>
  <c r="J12" i="1" s="1"/>
  <c r="M11" i="1"/>
  <c r="L11" i="1"/>
  <c r="K11" i="1" s="1"/>
  <c r="J11" i="1" s="1"/>
  <c r="M10" i="1"/>
  <c r="L10" i="1"/>
  <c r="K10" i="1" s="1"/>
  <c r="J10" i="1" s="1"/>
  <c r="M9" i="1"/>
  <c r="L9" i="1"/>
  <c r="K9" i="1" s="1"/>
  <c r="J9" i="1" s="1"/>
  <c r="M8" i="1"/>
  <c r="L8" i="1"/>
  <c r="K8" i="1" s="1"/>
  <c r="J8" i="1" s="1"/>
  <c r="M7" i="1"/>
  <c r="L7" i="1"/>
  <c r="K7" i="1" s="1"/>
  <c r="J7" i="1" s="1"/>
  <c r="J54" i="1" s="1"/>
  <c r="J168" i="1" l="1"/>
  <c r="J100" i="1"/>
  <c r="J191" i="1"/>
</calcChain>
</file>

<file path=xl/sharedStrings.xml><?xml version="1.0" encoding="utf-8"?>
<sst xmlns="http://schemas.openxmlformats.org/spreadsheetml/2006/main" count="260" uniqueCount="160">
  <si>
    <t>Обсяг та структура енергоресурсів, спожитих будівлями за січень - квітень 2022 року</t>
  </si>
  <si>
    <t>№ п/п</t>
  </si>
  <si>
    <t>Установа/Будівля</t>
  </si>
  <si>
    <t>Кількість відвідувачів у роб. час, осіб</t>
  </si>
  <si>
    <t>Опалювальна площа, м2</t>
  </si>
  <si>
    <t xml:space="preserve">Розподіл споживання по видах енергоресурсів </t>
  </si>
  <si>
    <t>Питоме споживання енергоресурсів  кВт/м2 (без води)</t>
  </si>
  <si>
    <t>Обсяг споживання приведений до кВт</t>
  </si>
  <si>
    <t>Електроенергія, кВт</t>
  </si>
  <si>
    <t>Теплова енергія, Гкал</t>
  </si>
  <si>
    <t>Газ, м3</t>
  </si>
  <si>
    <t>Холодна вода, м3</t>
  </si>
  <si>
    <t>Гаряча вода, м3</t>
  </si>
  <si>
    <t>Всі енергоресурси (без води)</t>
  </si>
  <si>
    <t>Теплова енергія</t>
  </si>
  <si>
    <t>Газ</t>
  </si>
  <si>
    <t>ДОШКІЛЬНІ НАВЧАЛЬНІ ЗАКЛАДИ</t>
  </si>
  <si>
    <t>ДНЗ № 26</t>
  </si>
  <si>
    <t>ДНЗ № 15</t>
  </si>
  <si>
    <t>ДНЗ № 46 с. Забороль</t>
  </si>
  <si>
    <t>ДНЗ № 07</t>
  </si>
  <si>
    <t>ДНЗ № 44 с. Омеляник</t>
  </si>
  <si>
    <t>***</t>
  </si>
  <si>
    <t>*** відсутній лічильник</t>
  </si>
  <si>
    <t>ДНЗ № 36</t>
  </si>
  <si>
    <t>ДНЗ № 18</t>
  </si>
  <si>
    <t>ДНЗ № 39</t>
  </si>
  <si>
    <t>ДНЗ № 08</t>
  </si>
  <si>
    <t>ДНЗ № 12</t>
  </si>
  <si>
    <t>ДНЗ № 48 с. Тарасове</t>
  </si>
  <si>
    <t>ДНЗ № 21</t>
  </si>
  <si>
    <t>ДНЗ № 34</t>
  </si>
  <si>
    <t>ДНЗ № 01</t>
  </si>
  <si>
    <t>ДНЗ № 16</t>
  </si>
  <si>
    <t>ДНЗ № 41</t>
  </si>
  <si>
    <t>ДНЗ № 23</t>
  </si>
  <si>
    <t>ДНЗ № 22</t>
  </si>
  <si>
    <t>ДНЗ № 17</t>
  </si>
  <si>
    <t>ДНЗ № 42 с. Дачне</t>
  </si>
  <si>
    <t>ДНЗ № 11</t>
  </si>
  <si>
    <t>ДНЗ № 28</t>
  </si>
  <si>
    <t>ДНЗ № 20</t>
  </si>
  <si>
    <t>ДНЗ № 14</t>
  </si>
  <si>
    <t>ДНЗ № 29</t>
  </si>
  <si>
    <t>ДНЗ № 04</t>
  </si>
  <si>
    <t>ДНЗ № 02</t>
  </si>
  <si>
    <t>ДНЗ № 37</t>
  </si>
  <si>
    <t>ДНЗ № 06</t>
  </si>
  <si>
    <t>ДНЗ № 49 с. Княгининок</t>
  </si>
  <si>
    <t>ДНЗ № 24</t>
  </si>
  <si>
    <t>ДНЗ № 38</t>
  </si>
  <si>
    <t>ДНЗ № 33</t>
  </si>
  <si>
    <t>ДНЗ № 31</t>
  </si>
  <si>
    <t>ДНЗ № 25</t>
  </si>
  <si>
    <t>ДНЗ № 03</t>
  </si>
  <si>
    <t>ДНЗ № 27</t>
  </si>
  <si>
    <t>ДНЗ № 19</t>
  </si>
  <si>
    <t>ДНЗ № 13</t>
  </si>
  <si>
    <t>ДНЗ № 35</t>
  </si>
  <si>
    <t>ДНЗ № 32</t>
  </si>
  <si>
    <t>ДНЗ № 09</t>
  </si>
  <si>
    <t>ДНЗ № 40</t>
  </si>
  <si>
    <t>ДНЗ № 30</t>
  </si>
  <si>
    <t>ДНЗ № 05</t>
  </si>
  <si>
    <t>ДНЗ № 10</t>
  </si>
  <si>
    <t>РАЗОМ</t>
  </si>
  <si>
    <t>СЕРЕДНЄ</t>
  </si>
  <si>
    <t>ШКОЛИ ТА ПОЗАШКІЛЬНІ УСТАНОВИ</t>
  </si>
  <si>
    <t>КДЮСШ № 1</t>
  </si>
  <si>
    <t>МНВК</t>
  </si>
  <si>
    <t>ЗОШ № 34 с. Княгининок</t>
  </si>
  <si>
    <t xml:space="preserve">Луцький ліцей № 28 </t>
  </si>
  <si>
    <t>Будинок вчителя</t>
  </si>
  <si>
    <t xml:space="preserve">Центральна бухгалтерія  департаменту освіти </t>
  </si>
  <si>
    <t>НВК № 7</t>
  </si>
  <si>
    <t>ЗОШ № 13</t>
  </si>
  <si>
    <t>ЗОШ № 29 с. Прилуцьке</t>
  </si>
  <si>
    <t>Гімназія № 14</t>
  </si>
  <si>
    <t>ЗОШ № 15</t>
  </si>
  <si>
    <t>ЗОШ № 5</t>
  </si>
  <si>
    <t>Гімназія № 21</t>
  </si>
  <si>
    <t>ПУМ</t>
  </si>
  <si>
    <t>Гімназія № 18</t>
  </si>
  <si>
    <t>ЗОШ № 39 с. Шепель</t>
  </si>
  <si>
    <t>ЗОШ № 2</t>
  </si>
  <si>
    <t>ЗОШ № 32 с. Забороль</t>
  </si>
  <si>
    <t>Гімназія № 4</t>
  </si>
  <si>
    <t>ЗОШ № 19</t>
  </si>
  <si>
    <t>НРЦ</t>
  </si>
  <si>
    <t>НВК № 10</t>
  </si>
  <si>
    <t>ЗОШ № 17</t>
  </si>
  <si>
    <t>НВК № 22</t>
  </si>
  <si>
    <t>ЗОШ № 20</t>
  </si>
  <si>
    <t>Вечірня школа № 6</t>
  </si>
  <si>
    <t>ЗОШ № 1</t>
  </si>
  <si>
    <t>ЗОШ № 12</t>
  </si>
  <si>
    <t>ЗОШ № 3</t>
  </si>
  <si>
    <t>Луцький Ліцей № 27</t>
  </si>
  <si>
    <t>НВК № 9</t>
  </si>
  <si>
    <t>ЗОШ № 23</t>
  </si>
  <si>
    <t>ЗОШ № 11</t>
  </si>
  <si>
    <t>ЗОШ № 25</t>
  </si>
  <si>
    <t>ЗОШ № 16</t>
  </si>
  <si>
    <t>НВК № 26</t>
  </si>
  <si>
    <t>Методкабінет</t>
  </si>
  <si>
    <t>НВК № 24</t>
  </si>
  <si>
    <t xml:space="preserve">ДЮСШ № 2 </t>
  </si>
  <si>
    <t xml:space="preserve">   ВИКОНАВЧИЙ КОМІТЕТ ЛУЦЬКОЇ МІСЬКОЇ РАДИ</t>
  </si>
  <si>
    <t>Прилуцька сільська рада</t>
  </si>
  <si>
    <t>Княгининівська сільська рада</t>
  </si>
  <si>
    <t>Департамент ЖКГ</t>
  </si>
  <si>
    <t>Жидичинська сільська рада</t>
  </si>
  <si>
    <t>ЛМР, Б. Хмельницького, 17</t>
  </si>
  <si>
    <t>ЛМР, Б. Хмельницького, 21</t>
  </si>
  <si>
    <t>ЦНАП</t>
  </si>
  <si>
    <t>Заборольська сільська рада</t>
  </si>
  <si>
    <t>Терцентр соціального обслуговування</t>
  </si>
  <si>
    <t>Департамент соціальної політики ЛМР</t>
  </si>
  <si>
    <t>РАГС, пр-т. Соборності, 18</t>
  </si>
  <si>
    <t>ЛМР, Б. Хмельницького, 19</t>
  </si>
  <si>
    <t>Шепельська сільська рада</t>
  </si>
  <si>
    <t xml:space="preserve">Автогосподарство </t>
  </si>
  <si>
    <t>ЗАКЛАДИ УПРАВЛІННЯ ОХОРОНИ ЗДОРОВ'Я</t>
  </si>
  <si>
    <t>УОЗ</t>
  </si>
  <si>
    <t>ЛМКЛ (клінічна лікарня)</t>
  </si>
  <si>
    <t>ЛКПБ (пологовий будинок)</t>
  </si>
  <si>
    <t>ЛЦПМСД № 2 (2 будівлі)</t>
  </si>
  <si>
    <t>Поліклініка дитяча (2 заклади)</t>
  </si>
  <si>
    <t>ЛЦПМСД № 3</t>
  </si>
  <si>
    <t>ЛЦПМСД (2 будівлі)</t>
  </si>
  <si>
    <t>ЛЦПМСД № 1                  (3 амбулаторії)</t>
  </si>
  <si>
    <t>Поліклініка стоматологічна                   (2 будівлі)</t>
  </si>
  <si>
    <t>Центр АТО</t>
  </si>
  <si>
    <t>ЗАКЛАДИ ДЕПАРТАМЕНТУ КУЛЬТУРИ</t>
  </si>
  <si>
    <t>Музична школа № 2</t>
  </si>
  <si>
    <t>БК "Теремно"</t>
  </si>
  <si>
    <t>Районний будинок культури "Красне"</t>
  </si>
  <si>
    <t>Бібліотека № 10</t>
  </si>
  <si>
    <t>Бібліотека с. Липляни</t>
  </si>
  <si>
    <t>БК "Вересневе"</t>
  </si>
  <si>
    <t>Музична школа № 1</t>
  </si>
  <si>
    <t>КЗ "Палац культури міста Луцька"</t>
  </si>
  <si>
    <t>Музична школа № 3</t>
  </si>
  <si>
    <t>Художня школа</t>
  </si>
  <si>
    <t>Прилуцький будинок культури</t>
  </si>
  <si>
    <t>ЦБС (9 закладів)</t>
  </si>
  <si>
    <t>Клуб № 2</t>
  </si>
  <si>
    <t xml:space="preserve">РАЗОМ </t>
  </si>
  <si>
    <t xml:space="preserve">СЕРЕДНЄ </t>
  </si>
  <si>
    <t>ЗАКЛАДИ ДЕПАРТАМЕНТУ СІМ'Ї, МОЛОДІ ТА СПОРТУ</t>
  </si>
  <si>
    <t>ДЮСШОР (плавання)</t>
  </si>
  <si>
    <t>Білий м'яч</t>
  </si>
  <si>
    <t>ДЮСШ № 3</t>
  </si>
  <si>
    <t>ДЮСШ № 4</t>
  </si>
  <si>
    <t>ПРОФЕСІЙНО-ТЕХНІЧНІ НАВЧАЛЬНІ ЗАКЛАДИ</t>
  </si>
  <si>
    <t>ЛЦ професійно-технічної освіти</t>
  </si>
  <si>
    <t>ДПТНЗ Луцьке вище професійне училище</t>
  </si>
  <si>
    <t>ЛВПТУ будівництва та архітектури</t>
  </si>
  <si>
    <t>Технічний коледж ЛНТУ</t>
  </si>
  <si>
    <t>Волинський коледж НУХТ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</si>
</sst>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,##0.00"/>
    <numFmt numFmtId="165" formatCode="#,##0.000"/>
  </numFmts>
  <fonts count="23" x14ac:knownFonts="1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8"/>
      <color rgb="FF666699"/>
      <name val="Calibri Light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Arial"/>
      <family val="2"/>
      <charset val="204"/>
    </font>
    <font>
      <b/>
      <i/>
      <sz val="11"/>
      <color rgb="FF000000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Arial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  <font>
      <b/>
      <sz val="10"/>
      <color rgb="FFFF0000"/>
      <name val="Arial"/>
      <family val="2"/>
      <charset val="204"/>
    </font>
    <font>
      <sz val="11"/>
      <name val="Calibri"/>
      <family val="2"/>
    </font>
    <font>
      <b/>
      <sz val="10"/>
      <name val="Arial Cyr"/>
      <charset val="204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 Cyr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66CC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6">
    <xf numFmtId="0" fontId="0" fillId="0" borderId="0"/>
    <xf numFmtId="0" fontId="1" fillId="2" borderId="0" applyBorder="0" applyAlignment="0" applyProtection="0"/>
    <xf numFmtId="0" fontId="1" fillId="2" borderId="0" applyBorder="0" applyAlignment="0" applyProtection="0"/>
    <xf numFmtId="0" fontId="1" fillId="2" borderId="0" applyBorder="0" applyAlignment="0" applyProtection="0"/>
    <xf numFmtId="0" fontId="1" fillId="2" borderId="0" applyBorder="0" applyAlignment="0" applyProtection="0"/>
    <xf numFmtId="0" fontId="1" fillId="3" borderId="0" applyBorder="0" applyAlignment="0" applyProtection="0"/>
    <xf numFmtId="0" fontId="1" fillId="3" borderId="0" applyBorder="0" applyAlignment="0" applyProtection="0"/>
    <xf numFmtId="0" fontId="1" fillId="3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4" borderId="0" applyBorder="0" applyAlignment="0" applyProtection="0"/>
    <xf numFmtId="0" fontId="1" fillId="4" borderId="0" applyBorder="0" applyAlignment="0" applyProtection="0"/>
    <xf numFmtId="0" fontId="1" fillId="4" borderId="0" applyBorder="0" applyAlignment="0" applyProtection="0"/>
    <xf numFmtId="0" fontId="1" fillId="5" borderId="0" applyBorder="0" applyAlignment="0" applyProtection="0"/>
    <xf numFmtId="0" fontId="1" fillId="5" borderId="0" applyBorder="0" applyAlignment="0" applyProtection="0"/>
    <xf numFmtId="0" fontId="1" fillId="5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6" borderId="0" applyBorder="0" applyAlignment="0" applyProtection="0"/>
    <xf numFmtId="0" fontId="1" fillId="6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7" borderId="0" applyBorder="0" applyAlignment="0" applyProtection="0"/>
    <xf numFmtId="0" fontId="1" fillId="7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8" borderId="0" applyBorder="0" applyAlignment="0" applyProtection="0"/>
    <xf numFmtId="0" fontId="1" fillId="8" borderId="0" applyBorder="0" applyAlignment="0" applyProtection="0"/>
    <xf numFmtId="0" fontId="1" fillId="8" borderId="0" applyBorder="0" applyAlignment="0" applyProtection="0"/>
    <xf numFmtId="0" fontId="1" fillId="3" borderId="0" applyBorder="0" applyAlignment="0" applyProtection="0"/>
    <xf numFmtId="0" fontId="1" fillId="3" borderId="0" applyBorder="0" applyAlignment="0" applyProtection="0"/>
    <xf numFmtId="0" fontId="1" fillId="3" borderId="0" applyBorder="0" applyAlignment="0" applyProtection="0"/>
    <xf numFmtId="0" fontId="1" fillId="3" borderId="0" applyBorder="0" applyAlignment="0" applyProtection="0"/>
    <xf numFmtId="0" fontId="1" fillId="9" borderId="0" applyBorder="0" applyAlignment="0" applyProtection="0"/>
    <xf numFmtId="0" fontId="1" fillId="9" borderId="0" applyBorder="0" applyAlignment="0" applyProtection="0"/>
    <xf numFmtId="0" fontId="1" fillId="9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10" borderId="0" applyBorder="0" applyAlignment="0" applyProtection="0"/>
    <xf numFmtId="0" fontId="1" fillId="10" borderId="0" applyBorder="0" applyAlignment="0" applyProtection="0"/>
    <xf numFmtId="0" fontId="1" fillId="10" borderId="0" applyBorder="0" applyAlignment="0" applyProtection="0"/>
    <xf numFmtId="0" fontId="1" fillId="8" borderId="0" applyBorder="0" applyAlignment="0" applyProtection="0"/>
    <xf numFmtId="0" fontId="1" fillId="8" borderId="0" applyBorder="0" applyAlignment="0" applyProtection="0"/>
    <xf numFmtId="0" fontId="1" fillId="8" borderId="0" applyBorder="0" applyAlignment="0" applyProtection="0"/>
    <xf numFmtId="0" fontId="1" fillId="8" borderId="0" applyBorder="0" applyAlignment="0" applyProtection="0"/>
    <xf numFmtId="0" fontId="1" fillId="10" borderId="0" applyBorder="0" applyAlignment="0" applyProtection="0"/>
    <xf numFmtId="0" fontId="1" fillId="10" borderId="0" applyBorder="0" applyAlignment="0" applyProtection="0"/>
    <xf numFmtId="0" fontId="1" fillId="10" borderId="0" applyBorder="0" applyAlignment="0" applyProtection="0"/>
    <xf numFmtId="0" fontId="1" fillId="10" borderId="0" applyBorder="0" applyAlignment="0" applyProtection="0"/>
    <xf numFmtId="0" fontId="1" fillId="8" borderId="0" applyBorder="0" applyAlignment="0" applyProtection="0"/>
    <xf numFmtId="0" fontId="1" fillId="8" borderId="0" applyBorder="0" applyAlignment="0" applyProtection="0"/>
    <xf numFmtId="0" fontId="1" fillId="8" borderId="0" applyBorder="0" applyAlignment="0" applyProtection="0"/>
    <xf numFmtId="0" fontId="1" fillId="8" borderId="0" applyBorder="0" applyAlignment="0" applyProtection="0"/>
    <xf numFmtId="0" fontId="1" fillId="3" borderId="0" applyBorder="0" applyAlignment="0" applyProtection="0"/>
    <xf numFmtId="0" fontId="1" fillId="3" borderId="0" applyBorder="0" applyAlignment="0" applyProtection="0"/>
    <xf numFmtId="0" fontId="1" fillId="3" borderId="0" applyBorder="0" applyAlignment="0" applyProtection="0"/>
    <xf numFmtId="0" fontId="1" fillId="3" borderId="0" applyBorder="0" applyAlignment="0" applyProtection="0"/>
    <xf numFmtId="0" fontId="1" fillId="9" borderId="0" applyBorder="0" applyAlignment="0" applyProtection="0"/>
    <xf numFmtId="0" fontId="1" fillId="9" borderId="0" applyBorder="0" applyAlignment="0" applyProtection="0"/>
    <xf numFmtId="0" fontId="1" fillId="9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10" borderId="0" applyBorder="0" applyAlignment="0" applyProtection="0"/>
    <xf numFmtId="0" fontId="1" fillId="10" borderId="0" applyBorder="0" applyAlignment="0" applyProtection="0"/>
    <xf numFmtId="0" fontId="1" fillId="10" borderId="0" applyBorder="0" applyAlignment="0" applyProtection="0"/>
    <xf numFmtId="0" fontId="1" fillId="11" borderId="0" applyBorder="0" applyAlignment="0" applyProtection="0"/>
    <xf numFmtId="0" fontId="1" fillId="11" borderId="0" applyBorder="0" applyAlignment="0" applyProtection="0"/>
    <xf numFmtId="0" fontId="1" fillId="11" borderId="0" applyBorder="0" applyAlignment="0" applyProtection="0"/>
    <xf numFmtId="0" fontId="1" fillId="11" borderId="0" applyBorder="0" applyAlignment="0" applyProtection="0"/>
    <xf numFmtId="0" fontId="1" fillId="12" borderId="0" applyBorder="0" applyAlignment="0" applyProtection="0"/>
    <xf numFmtId="0" fontId="1" fillId="12" borderId="0" applyBorder="0" applyAlignment="0" applyProtection="0"/>
    <xf numFmtId="0" fontId="1" fillId="12" borderId="0" applyBorder="0" applyAlignment="0" applyProtection="0"/>
    <xf numFmtId="0" fontId="1" fillId="12" borderId="0" applyBorder="0" applyAlignment="0" applyProtection="0"/>
    <xf numFmtId="0" fontId="2" fillId="0" borderId="0" applyBorder="0" applyAlignment="0" applyProtection="0"/>
    <xf numFmtId="0" fontId="2" fillId="0" borderId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Border="0" applyAlignment="0" applyProtection="0"/>
    <xf numFmtId="0" fontId="22" fillId="5" borderId="1" applyAlignment="0" applyProtection="0"/>
    <xf numFmtId="0" fontId="22" fillId="5" borderId="1" applyAlignment="0" applyProtection="0"/>
    <xf numFmtId="0" fontId="22" fillId="5" borderId="1" applyAlignment="0" applyProtection="0"/>
    <xf numFmtId="0" fontId="22" fillId="5" borderId="1" applyAlignment="0" applyProtection="0"/>
    <xf numFmtId="0" fontId="22" fillId="5" borderId="1" applyAlignment="0" applyProtection="0"/>
  </cellStyleXfs>
  <cellXfs count="83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0" fillId="0" borderId="0" xfId="0" applyNumberFormat="1"/>
    <xf numFmtId="165" fontId="12" fillId="0" borderId="0" xfId="0" applyNumberFormat="1" applyFont="1"/>
    <xf numFmtId="0" fontId="12" fillId="0" borderId="0" xfId="0" applyFont="1"/>
    <xf numFmtId="0" fontId="14" fillId="0" borderId="0" xfId="0" applyFont="1"/>
    <xf numFmtId="0" fontId="0" fillId="0" borderId="2" xfId="0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3" fontId="1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0" fillId="0" borderId="0" xfId="0" applyBorder="1"/>
    <xf numFmtId="0" fontId="14" fillId="0" borderId="0" xfId="0" applyFont="1" applyBorder="1"/>
    <xf numFmtId="0" fontId="0" fillId="0" borderId="0" xfId="0"/>
    <xf numFmtId="165" fontId="0" fillId="0" borderId="0" xfId="0" applyNumberFormat="1"/>
    <xf numFmtId="0" fontId="21" fillId="0" borderId="0" xfId="0" applyFont="1"/>
    <xf numFmtId="0" fontId="5" fillId="13" borderId="3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right"/>
    </xf>
    <xf numFmtId="4" fontId="11" fillId="0" borderId="3" xfId="75" applyNumberFormat="1" applyFont="1" applyBorder="1" applyAlignment="1" applyProtection="1"/>
    <xf numFmtId="4" fontId="6" fillId="0" borderId="3" xfId="76" applyNumberFormat="1" applyFont="1" applyBorder="1" applyAlignment="1" applyProtection="1"/>
    <xf numFmtId="4" fontId="9" fillId="0" borderId="3" xfId="75" applyNumberFormat="1" applyFont="1" applyBorder="1" applyAlignment="1" applyProtection="1"/>
    <xf numFmtId="0" fontId="0" fillId="0" borderId="3" xfId="0" applyFont="1" applyBorder="1" applyAlignment="1">
      <alignment wrapText="1"/>
    </xf>
    <xf numFmtId="3" fontId="9" fillId="0" borderId="3" xfId="0" applyNumberFormat="1" applyFont="1" applyBorder="1" applyAlignment="1">
      <alignment horizontal="center" vertical="center" wrapText="1" readingOrder="1"/>
    </xf>
    <xf numFmtId="4" fontId="13" fillId="0" borderId="3" xfId="75" applyNumberFormat="1" applyFont="1" applyBorder="1" applyAlignment="1" applyProtection="1"/>
    <xf numFmtId="0" fontId="11" fillId="0" borderId="3" xfId="0" applyFont="1" applyBorder="1" applyAlignment="1">
      <alignment horizontal="right" vertical="center" wrapText="1"/>
    </xf>
    <xf numFmtId="0" fontId="8" fillId="13" borderId="3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 vertical="top" wrapText="1"/>
    </xf>
    <xf numFmtId="3" fontId="15" fillId="13" borderId="3" xfId="0" applyNumberFormat="1" applyFont="1" applyFill="1" applyBorder="1" applyAlignment="1">
      <alignment horizontal="center"/>
    </xf>
    <xf numFmtId="4" fontId="5" fillId="13" borderId="3" xfId="0" applyNumberFormat="1" applyFont="1" applyFill="1" applyBorder="1"/>
    <xf numFmtId="0" fontId="0" fillId="13" borderId="3" xfId="0" applyFill="1" applyBorder="1"/>
    <xf numFmtId="0" fontId="15" fillId="13" borderId="3" xfId="0" applyFont="1" applyFill="1" applyBorder="1" applyAlignment="1">
      <alignment horizontal="center"/>
    </xf>
    <xf numFmtId="4" fontId="6" fillId="13" borderId="3" xfId="76" applyNumberFormat="1" applyFont="1" applyFill="1" applyBorder="1" applyAlignment="1" applyProtection="1"/>
    <xf numFmtId="0" fontId="8" fillId="0" borderId="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16" fillId="0" borderId="3" xfId="75" applyNumberFormat="1" applyFont="1" applyBorder="1" applyAlignment="1" applyProtection="1"/>
    <xf numFmtId="4" fontId="17" fillId="0" borderId="3" xfId="75" applyNumberFormat="1" applyFont="1" applyBorder="1" applyAlignment="1" applyProtection="1"/>
    <xf numFmtId="0" fontId="0" fillId="0" borderId="3" xfId="0" applyFont="1" applyBorder="1"/>
    <xf numFmtId="2" fontId="5" fillId="13" borderId="3" xfId="0" applyNumberFormat="1" applyFont="1" applyFill="1" applyBorder="1"/>
    <xf numFmtId="0" fontId="7" fillId="13" borderId="3" xfId="0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 applyProtection="1">
      <alignment horizontal="center" vertical="top"/>
      <protection locked="0"/>
    </xf>
    <xf numFmtId="4" fontId="11" fillId="0" borderId="3" xfId="76" applyNumberFormat="1" applyFont="1" applyBorder="1" applyAlignment="1" applyProtection="1"/>
    <xf numFmtId="4" fontId="9" fillId="0" borderId="3" xfId="76" applyNumberFormat="1" applyFont="1" applyBorder="1" applyAlignment="1" applyProtection="1"/>
    <xf numFmtId="3" fontId="15" fillId="0" borderId="3" xfId="0" applyNumberFormat="1" applyFont="1" applyBorder="1" applyAlignment="1">
      <alignment horizontal="center"/>
    </xf>
    <xf numFmtId="0" fontId="1" fillId="0" borderId="3" xfId="76" applyFont="1" applyBorder="1"/>
    <xf numFmtId="3" fontId="18" fillId="0" borderId="3" xfId="0" applyNumberFormat="1" applyFont="1" applyBorder="1" applyAlignment="1">
      <alignment horizontal="center"/>
    </xf>
    <xf numFmtId="0" fontId="1" fillId="0" borderId="3" xfId="75" applyFont="1" applyBorder="1"/>
    <xf numFmtId="0" fontId="9" fillId="0" borderId="3" xfId="0" applyFont="1" applyBorder="1"/>
    <xf numFmtId="4" fontId="9" fillId="0" borderId="3" xfId="75" applyNumberFormat="1" applyFont="1" applyBorder="1" applyAlignment="1" applyProtection="1">
      <alignment wrapText="1"/>
    </xf>
    <xf numFmtId="4" fontId="0" fillId="13" borderId="3" xfId="0" applyNumberFormat="1" applyFill="1" applyBorder="1"/>
    <xf numFmtId="0" fontId="14" fillId="13" borderId="3" xfId="0" applyFont="1" applyFill="1" applyBorder="1"/>
    <xf numFmtId="0" fontId="0" fillId="0" borderId="3" xfId="0" applyBorder="1" applyAlignment="1">
      <alignment horizontal="center"/>
    </xf>
    <xf numFmtId="4" fontId="19" fillId="0" borderId="3" xfId="76" applyNumberFormat="1" applyFont="1" applyBorder="1" applyAlignment="1" applyProtection="1"/>
    <xf numFmtId="4" fontId="20" fillId="0" borderId="3" xfId="76" applyNumberFormat="1" applyFont="1" applyBorder="1" applyAlignment="1" applyProtection="1"/>
    <xf numFmtId="0" fontId="0" fillId="0" borderId="3" xfId="0" applyBorder="1"/>
    <xf numFmtId="4" fontId="19" fillId="13" borderId="3" xfId="76" applyNumberFormat="1" applyFont="1" applyFill="1" applyBorder="1" applyAlignment="1" applyProtection="1"/>
    <xf numFmtId="4" fontId="11" fillId="0" borderId="3" xfId="0" applyNumberFormat="1" applyFont="1" applyBorder="1" applyAlignment="1"/>
    <xf numFmtId="4" fontId="9" fillId="0" borderId="3" xfId="0" applyNumberFormat="1" applyFont="1" applyBorder="1" applyAlignment="1"/>
    <xf numFmtId="4" fontId="19" fillId="0" borderId="3" xfId="0" applyNumberFormat="1" applyFont="1" applyBorder="1" applyAlignment="1"/>
    <xf numFmtId="4" fontId="20" fillId="0" borderId="3" xfId="0" applyNumberFormat="1" applyFont="1" applyBorder="1" applyAlignment="1"/>
    <xf numFmtId="0" fontId="15" fillId="14" borderId="3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 vertical="top" wrapText="1"/>
    </xf>
    <xf numFmtId="3" fontId="15" fillId="14" borderId="3" xfId="0" applyNumberFormat="1" applyFont="1" applyFill="1" applyBorder="1" applyAlignment="1">
      <alignment horizontal="center"/>
    </xf>
    <xf numFmtId="0" fontId="0" fillId="14" borderId="3" xfId="0" applyFill="1" applyBorder="1"/>
    <xf numFmtId="4" fontId="19" fillId="14" borderId="3" xfId="0" applyNumberFormat="1" applyFont="1" applyFill="1" applyBorder="1" applyAlignment="1"/>
    <xf numFmtId="0" fontId="11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4" fontId="20" fillId="0" borderId="3" xfId="77" applyNumberFormat="1" applyFont="1" applyBorder="1" applyAlignment="1" applyProtection="1"/>
    <xf numFmtId="4" fontId="20" fillId="13" borderId="3" xfId="77" applyNumberFormat="1" applyFont="1" applyFill="1" applyBorder="1" applyAlignment="1" applyProtection="1"/>
    <xf numFmtId="4" fontId="19" fillId="13" borderId="3" xfId="0" applyNumberFormat="1" applyFont="1" applyFill="1" applyBorder="1" applyAlignment="1"/>
    <xf numFmtId="4" fontId="11" fillId="0" borderId="3" xfId="77" applyNumberFormat="1" applyFont="1" applyBorder="1" applyAlignment="1" applyProtection="1"/>
    <xf numFmtId="4" fontId="9" fillId="0" borderId="3" xfId="77" applyNumberFormat="1" applyFont="1" applyBorder="1" applyAlignment="1" applyProtection="1"/>
  </cellXfs>
  <cellStyles count="86">
    <cellStyle name="20% – колірна тема 1 2" xfId="1"/>
    <cellStyle name="20% – колірна тема 1 3" xfId="2"/>
    <cellStyle name="20% – колірна тема 1 4" xfId="3"/>
    <cellStyle name="20% – колірна тема 1 5" xfId="4"/>
    <cellStyle name="20% – колірна тема 2 2" xfId="5"/>
    <cellStyle name="20% – колірна тема 2 3" xfId="6"/>
    <cellStyle name="20% – колірна тема 2 4" xfId="7"/>
    <cellStyle name="20% – колірна тема 2 5" xfId="8"/>
    <cellStyle name="20% – колірна тема 3 2" xfId="9"/>
    <cellStyle name="20% – колірна тема 3 3" xfId="10"/>
    <cellStyle name="20% – колірна тема 3 4" xfId="11"/>
    <cellStyle name="20% – колірна тема 3 5" xfId="12"/>
    <cellStyle name="20% – колірна тема 4 2" xfId="13"/>
    <cellStyle name="20% – колірна тема 4 3" xfId="14"/>
    <cellStyle name="20% – колірна тема 4 4" xfId="15"/>
    <cellStyle name="20% – колірна тема 4 5" xfId="16"/>
    <cellStyle name="20% – колірна тема 5 2" xfId="17"/>
    <cellStyle name="20% – колірна тема 5 3" xfId="18"/>
    <cellStyle name="20% – колірна тема 5 4" xfId="19"/>
    <cellStyle name="20% – колірна тема 5 5" xfId="20"/>
    <cellStyle name="20% – колірна тема 6 2" xfId="21"/>
    <cellStyle name="20% – колірна тема 6 3" xfId="22"/>
    <cellStyle name="20% – колірна тема 6 4" xfId="23"/>
    <cellStyle name="20% – колірна тема 6 5" xfId="24"/>
    <cellStyle name="40% – колірна тема 1 2" xfId="25"/>
    <cellStyle name="40% – колірна тема 1 3" xfId="26"/>
    <cellStyle name="40% – колірна тема 1 4" xfId="27"/>
    <cellStyle name="40% – колірна тема 1 5" xfId="28"/>
    <cellStyle name="40% – колірна тема 2 2" xfId="29"/>
    <cellStyle name="40% – колірна тема 2 3" xfId="30"/>
    <cellStyle name="40% – колірна тема 2 4" xfId="31"/>
    <cellStyle name="40% – колірна тема 2 5" xfId="32"/>
    <cellStyle name="40% – колірна тема 3 2" xfId="33"/>
    <cellStyle name="40% – колірна тема 3 3" xfId="34"/>
    <cellStyle name="40% – колірна тема 3 4" xfId="35"/>
    <cellStyle name="40% – колірна тема 3 5" xfId="36"/>
    <cellStyle name="40% – колірна тема 4 2" xfId="37"/>
    <cellStyle name="40% – колірна тема 4 3" xfId="38"/>
    <cellStyle name="40% – колірна тема 4 4" xfId="39"/>
    <cellStyle name="40% – колірна тема 4 5" xfId="40"/>
    <cellStyle name="40% – колірна тема 5 2" xfId="41"/>
    <cellStyle name="40% – колірна тема 5 3" xfId="42"/>
    <cellStyle name="40% – колірна тема 5 4" xfId="43"/>
    <cellStyle name="40% – колірна тема 5 5" xfId="44"/>
    <cellStyle name="40% – колірна тема 6 2" xfId="45"/>
    <cellStyle name="40% – колірна тема 6 3" xfId="46"/>
    <cellStyle name="40% – колірна тема 6 4" xfId="47"/>
    <cellStyle name="40% – колірна тема 6 5" xfId="48"/>
    <cellStyle name="60% – колірна тема 1 2" xfId="49"/>
    <cellStyle name="60% – колірна тема 1 3" xfId="50"/>
    <cellStyle name="60% – колірна тема 1 4" xfId="51"/>
    <cellStyle name="60% – колірна тема 1 5" xfId="52"/>
    <cellStyle name="60% – колірна тема 2 2" xfId="53"/>
    <cellStyle name="60% – колірна тема 2 3" xfId="54"/>
    <cellStyle name="60% – колірна тема 2 4" xfId="55"/>
    <cellStyle name="60% – колірна тема 2 5" xfId="56"/>
    <cellStyle name="60% – колірна тема 3 2" xfId="57"/>
    <cellStyle name="60% – колірна тема 3 3" xfId="58"/>
    <cellStyle name="60% – колірна тема 3 4" xfId="59"/>
    <cellStyle name="60% – колірна тема 3 5" xfId="60"/>
    <cellStyle name="60% – колірна тема 4 2" xfId="61"/>
    <cellStyle name="60% – колірна тема 4 3" xfId="62"/>
    <cellStyle name="60% – колірна тема 4 4" xfId="63"/>
    <cellStyle name="60% – колірна тема 4 5" xfId="64"/>
    <cellStyle name="60% – колірна тема 5 2" xfId="65"/>
    <cellStyle name="60% – колірна тема 5 3" xfId="66"/>
    <cellStyle name="60% – колірна тема 5 4" xfId="67"/>
    <cellStyle name="60% – колірна тема 5 5" xfId="68"/>
    <cellStyle name="60% – колірна тема 6 2" xfId="69"/>
    <cellStyle name="60% – колірна тема 6 3" xfId="70"/>
    <cellStyle name="60% – колірна тема 6 4" xfId="71"/>
    <cellStyle name="60% – колірна тема 6 5" xfId="72"/>
    <cellStyle name="Hyperlink 2" xfId="73"/>
    <cellStyle name="Гіперпосилання 1" xfId="74"/>
    <cellStyle name="Звичайний 2" xfId="75"/>
    <cellStyle name="Звичайний 3" xfId="76"/>
    <cellStyle name="Звичайний 4" xfId="77"/>
    <cellStyle name="Звичайний 5" xfId="78"/>
    <cellStyle name="Звичайний 6" xfId="79"/>
    <cellStyle name="Назва 2" xfId="80"/>
    <cellStyle name="Обычный" xfId="0" builtinId="0"/>
    <cellStyle name="Примітка 2" xfId="81"/>
    <cellStyle name="Примітка 3" xfId="82"/>
    <cellStyle name="Примітка 4" xfId="83"/>
    <cellStyle name="Примітка 5" xfId="84"/>
    <cellStyle name="Примітка 6" xfId="8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4"/>
  <sheetViews>
    <sheetView tabSelected="1" topLeftCell="A166" zoomScale="110" zoomScaleNormal="110" workbookViewId="0">
      <selection activeCell="D187" sqref="D187"/>
    </sheetView>
  </sheetViews>
  <sheetFormatPr defaultColWidth="9" defaultRowHeight="15" x14ac:dyDescent="0.25"/>
  <cols>
    <col min="1" max="1" width="6.42578125" customWidth="1"/>
    <col min="2" max="2" width="21.28515625" customWidth="1"/>
    <col min="3" max="3" width="15.5703125" customWidth="1"/>
    <col min="4" max="4" width="14.7109375" customWidth="1"/>
    <col min="5" max="5" width="19" customWidth="1"/>
    <col min="6" max="6" width="18.5703125" customWidth="1"/>
    <col min="7" max="7" width="13.28515625" customWidth="1"/>
    <col min="8" max="8" width="9.85546875" customWidth="1"/>
    <col min="9" max="9" width="11.7109375" customWidth="1"/>
    <col min="10" max="10" width="12.28515625" customWidth="1"/>
    <col min="11" max="11" width="14.7109375" customWidth="1"/>
    <col min="12" max="12" width="14.140625" customWidth="1"/>
    <col min="13" max="13" width="13" customWidth="1"/>
    <col min="15" max="15" width="11.5703125" customWidth="1"/>
  </cols>
  <sheetData>
    <row r="1" spans="1:1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spans="1:18" ht="1.5" customHeight="1" x14ac:dyDescent="0.25"/>
    <row r="3" spans="1:18" hidden="1" x14ac:dyDescent="0.25"/>
    <row r="4" spans="1:18" ht="34.5" customHeight="1" x14ac:dyDescent="0.25">
      <c r="A4" s="21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/>
      <c r="G4" s="22"/>
      <c r="H4" s="22"/>
      <c r="I4" s="22"/>
      <c r="J4" s="22" t="s">
        <v>6</v>
      </c>
      <c r="K4" s="22" t="s">
        <v>7</v>
      </c>
      <c r="L4" s="22"/>
      <c r="M4" s="22"/>
    </row>
    <row r="5" spans="1:18" ht="42.75" customHeight="1" x14ac:dyDescent="0.25">
      <c r="A5" s="21"/>
      <c r="B5" s="22"/>
      <c r="C5" s="22"/>
      <c r="D5" s="22"/>
      <c r="E5" s="23" t="s">
        <v>8</v>
      </c>
      <c r="F5" s="23" t="s">
        <v>9</v>
      </c>
      <c r="G5" s="23" t="s">
        <v>10</v>
      </c>
      <c r="H5" s="23" t="s">
        <v>11</v>
      </c>
      <c r="I5" s="23" t="s">
        <v>12</v>
      </c>
      <c r="J5" s="22"/>
      <c r="K5" s="23" t="s">
        <v>13</v>
      </c>
      <c r="L5" s="23" t="s">
        <v>14</v>
      </c>
      <c r="M5" s="23" t="s">
        <v>15</v>
      </c>
      <c r="O5" s="4"/>
      <c r="P5" s="4"/>
      <c r="Q5" s="4"/>
      <c r="R5" s="4"/>
    </row>
    <row r="6" spans="1:18" s="6" customFormat="1" ht="13.5" customHeight="1" x14ac:dyDescent="0.25">
      <c r="A6" s="24" t="s">
        <v>16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5"/>
      <c r="O6" s="5"/>
      <c r="P6" s="5"/>
      <c r="Q6" s="5"/>
    </row>
    <row r="7" spans="1:18" x14ac:dyDescent="0.25">
      <c r="A7" s="25">
        <v>1</v>
      </c>
      <c r="B7" s="26" t="s">
        <v>17</v>
      </c>
      <c r="C7" s="27">
        <v>207</v>
      </c>
      <c r="D7" s="27">
        <v>896.8</v>
      </c>
      <c r="E7" s="28">
        <v>22220.845292023099</v>
      </c>
      <c r="F7" s="28">
        <v>144.85983333336199</v>
      </c>
      <c r="G7" s="29"/>
      <c r="H7" s="28">
        <v>294.99999999996999</v>
      </c>
      <c r="I7" s="28">
        <v>50.833333333330003</v>
      </c>
      <c r="J7" s="30">
        <f t="shared" ref="J7:J52" si="0">K7/D7</f>
        <v>212.63696639019079</v>
      </c>
      <c r="K7" s="31">
        <f t="shared" ref="K7:K52" si="1">L7+M7+E7</f>
        <v>190692.83145872309</v>
      </c>
      <c r="L7" s="31">
        <f t="shared" ref="L7:L52" si="2">F7*1163</f>
        <v>168471.98616669999</v>
      </c>
      <c r="M7" s="31">
        <f t="shared" ref="M7:M52" si="3">G7*9.5</f>
        <v>0</v>
      </c>
      <c r="N7" s="7"/>
      <c r="O7" s="8"/>
      <c r="P7" s="9"/>
    </row>
    <row r="8" spans="1:18" x14ac:dyDescent="0.25">
      <c r="A8" s="25">
        <v>2</v>
      </c>
      <c r="B8" s="26" t="s">
        <v>18</v>
      </c>
      <c r="C8" s="27">
        <v>119</v>
      </c>
      <c r="D8" s="27">
        <v>311</v>
      </c>
      <c r="E8" s="28">
        <v>2077.7270448753002</v>
      </c>
      <c r="F8" s="28">
        <v>27.858159722221998</v>
      </c>
      <c r="G8" s="28">
        <v>131.72343749999999</v>
      </c>
      <c r="H8" s="28">
        <v>78.173412617400004</v>
      </c>
      <c r="I8" s="29"/>
      <c r="J8" s="30">
        <f t="shared" si="0"/>
        <v>114.8814773571366</v>
      </c>
      <c r="K8" s="31">
        <f t="shared" si="1"/>
        <v>35728.139458069483</v>
      </c>
      <c r="L8" s="31">
        <f t="shared" si="2"/>
        <v>32399.039756944185</v>
      </c>
      <c r="M8" s="31">
        <f t="shared" si="3"/>
        <v>1251.3726562499999</v>
      </c>
      <c r="N8" s="7"/>
      <c r="O8" s="8"/>
      <c r="P8" s="9"/>
    </row>
    <row r="9" spans="1:18" x14ac:dyDescent="0.25">
      <c r="A9" s="25">
        <v>3</v>
      </c>
      <c r="B9" s="26" t="s">
        <v>19</v>
      </c>
      <c r="C9" s="27">
        <v>48</v>
      </c>
      <c r="D9" s="27">
        <v>529</v>
      </c>
      <c r="E9" s="28">
        <v>4660.155569427</v>
      </c>
      <c r="F9" s="31"/>
      <c r="G9" s="28">
        <v>5511.8783634112997</v>
      </c>
      <c r="H9" s="28">
        <v>163.43247954011201</v>
      </c>
      <c r="I9" s="29"/>
      <c r="J9" s="30">
        <f t="shared" si="0"/>
        <v>107.79395089193639</v>
      </c>
      <c r="K9" s="31">
        <f t="shared" si="1"/>
        <v>57023.000021834348</v>
      </c>
      <c r="L9" s="31">
        <f t="shared" si="2"/>
        <v>0</v>
      </c>
      <c r="M9" s="31">
        <f t="shared" si="3"/>
        <v>52362.844452407349</v>
      </c>
      <c r="N9" s="7"/>
      <c r="O9" s="8"/>
      <c r="P9" s="9"/>
    </row>
    <row r="10" spans="1:18" x14ac:dyDescent="0.25">
      <c r="A10" s="25">
        <v>4</v>
      </c>
      <c r="B10" s="26" t="s">
        <v>20</v>
      </c>
      <c r="C10" s="27">
        <v>392</v>
      </c>
      <c r="D10" s="27">
        <v>1954.8</v>
      </c>
      <c r="E10" s="28">
        <v>7503.2794830372004</v>
      </c>
      <c r="F10" s="28">
        <v>173.05876413569999</v>
      </c>
      <c r="G10" s="29"/>
      <c r="H10" s="28">
        <v>161.62843295639999</v>
      </c>
      <c r="I10" s="28">
        <v>134</v>
      </c>
      <c r="J10" s="30">
        <f t="shared" si="0"/>
        <v>106.79896775775337</v>
      </c>
      <c r="K10" s="31">
        <f t="shared" si="1"/>
        <v>208770.6221728563</v>
      </c>
      <c r="L10" s="31">
        <f t="shared" si="2"/>
        <v>201267.34268981908</v>
      </c>
      <c r="M10" s="31">
        <f t="shared" si="3"/>
        <v>0</v>
      </c>
      <c r="N10" s="7"/>
      <c r="O10" s="8"/>
      <c r="P10" s="9"/>
    </row>
    <row r="11" spans="1:18" ht="25.5" x14ac:dyDescent="0.25">
      <c r="A11" s="25">
        <v>5</v>
      </c>
      <c r="B11" s="26" t="s">
        <v>21</v>
      </c>
      <c r="C11" s="27">
        <v>138</v>
      </c>
      <c r="D11" s="27">
        <v>868</v>
      </c>
      <c r="E11" s="32">
        <v>3922.91</v>
      </c>
      <c r="F11" s="32">
        <v>72.569999999999993</v>
      </c>
      <c r="G11" s="29"/>
      <c r="H11" s="32">
        <v>99.85</v>
      </c>
      <c r="I11" s="31" t="s">
        <v>22</v>
      </c>
      <c r="J11" s="30">
        <f t="shared" si="0"/>
        <v>101.75324884792626</v>
      </c>
      <c r="K11" s="31">
        <f t="shared" si="1"/>
        <v>88321.819999999992</v>
      </c>
      <c r="L11" s="31">
        <f t="shared" si="2"/>
        <v>84398.909999999989</v>
      </c>
      <c r="M11" s="31">
        <f t="shared" si="3"/>
        <v>0</v>
      </c>
      <c r="N11" s="7" t="s">
        <v>23</v>
      </c>
      <c r="O11" s="8"/>
      <c r="P11" s="9"/>
    </row>
    <row r="12" spans="1:18" x14ac:dyDescent="0.25">
      <c r="A12" s="25">
        <v>6</v>
      </c>
      <c r="B12" s="26" t="s">
        <v>24</v>
      </c>
      <c r="C12" s="33">
        <v>219</v>
      </c>
      <c r="D12" s="27">
        <v>2020.8</v>
      </c>
      <c r="E12" s="28">
        <v>12989.2106481477</v>
      </c>
      <c r="F12" s="28">
        <v>139.49531250000001</v>
      </c>
      <c r="G12" s="29"/>
      <c r="H12" s="28">
        <v>379.03067129629</v>
      </c>
      <c r="I12" s="29"/>
      <c r="J12" s="30">
        <f t="shared" si="0"/>
        <v>86.709352279121006</v>
      </c>
      <c r="K12" s="31">
        <f t="shared" si="1"/>
        <v>175222.25908564773</v>
      </c>
      <c r="L12" s="31">
        <f t="shared" si="2"/>
        <v>162233.04843750002</v>
      </c>
      <c r="M12" s="31">
        <f t="shared" si="3"/>
        <v>0</v>
      </c>
      <c r="N12" s="7"/>
      <c r="O12" s="8"/>
      <c r="P12" s="9"/>
    </row>
    <row r="13" spans="1:18" x14ac:dyDescent="0.25">
      <c r="A13" s="25">
        <v>7</v>
      </c>
      <c r="B13" s="26" t="s">
        <v>25</v>
      </c>
      <c r="C13" s="27">
        <v>212</v>
      </c>
      <c r="D13" s="27">
        <v>1413.6</v>
      </c>
      <c r="E13" s="28">
        <v>6567.9662519619997</v>
      </c>
      <c r="F13" s="29"/>
      <c r="G13" s="28">
        <v>11885.1630916504</v>
      </c>
      <c r="H13" s="28">
        <v>169.71033504697999</v>
      </c>
      <c r="I13" s="29"/>
      <c r="J13" s="30">
        <f t="shared" si="0"/>
        <v>84.519677152405777</v>
      </c>
      <c r="K13" s="31">
        <f t="shared" si="1"/>
        <v>119477.0156226408</v>
      </c>
      <c r="L13" s="31">
        <f t="shared" si="2"/>
        <v>0</v>
      </c>
      <c r="M13" s="31">
        <f t="shared" si="3"/>
        <v>112909.0493706788</v>
      </c>
      <c r="N13" s="7"/>
      <c r="O13" s="8"/>
      <c r="P13" s="9"/>
    </row>
    <row r="14" spans="1:18" x14ac:dyDescent="0.25">
      <c r="A14" s="25">
        <v>8</v>
      </c>
      <c r="B14" s="26" t="s">
        <v>26</v>
      </c>
      <c r="C14" s="33">
        <v>222</v>
      </c>
      <c r="D14" s="27">
        <v>1803.7</v>
      </c>
      <c r="E14" s="28">
        <v>4978.6738673868003</v>
      </c>
      <c r="F14" s="28">
        <v>126.47194719472</v>
      </c>
      <c r="G14" s="29"/>
      <c r="H14" s="28">
        <v>99.979597959800003</v>
      </c>
      <c r="I14" s="28">
        <v>77.48214821482</v>
      </c>
      <c r="J14" s="30">
        <f t="shared" si="0"/>
        <v>84.307561376529449</v>
      </c>
      <c r="K14" s="31">
        <f t="shared" si="1"/>
        <v>152065.54845484617</v>
      </c>
      <c r="L14" s="31">
        <f t="shared" si="2"/>
        <v>147086.87458745937</v>
      </c>
      <c r="M14" s="31">
        <f t="shared" si="3"/>
        <v>0</v>
      </c>
      <c r="N14" s="7"/>
      <c r="O14" s="8"/>
      <c r="P14" s="9"/>
    </row>
    <row r="15" spans="1:18" x14ac:dyDescent="0.25">
      <c r="A15" s="25">
        <v>9</v>
      </c>
      <c r="B15" s="26" t="s">
        <v>27</v>
      </c>
      <c r="C15" s="27">
        <v>204</v>
      </c>
      <c r="D15" s="27">
        <v>1049.1199999999999</v>
      </c>
      <c r="E15" s="28">
        <v>8674.6428397804302</v>
      </c>
      <c r="F15" s="28">
        <v>67.9558974766354</v>
      </c>
      <c r="G15" s="29"/>
      <c r="H15" s="28">
        <v>176.56926365199999</v>
      </c>
      <c r="I15" s="29"/>
      <c r="J15" s="30">
        <f t="shared" si="0"/>
        <v>83.60087654901956</v>
      </c>
      <c r="K15" s="31">
        <f t="shared" si="1"/>
        <v>87707.351605107397</v>
      </c>
      <c r="L15" s="31">
        <f t="shared" si="2"/>
        <v>79032.70876532697</v>
      </c>
      <c r="M15" s="31">
        <f t="shared" si="3"/>
        <v>0</v>
      </c>
      <c r="N15" s="7"/>
      <c r="O15" s="8"/>
      <c r="P15" s="9"/>
    </row>
    <row r="16" spans="1:18" x14ac:dyDescent="0.25">
      <c r="A16" s="25">
        <v>10</v>
      </c>
      <c r="B16" s="26" t="s">
        <v>28</v>
      </c>
      <c r="C16" s="27">
        <v>156</v>
      </c>
      <c r="D16" s="27">
        <v>570</v>
      </c>
      <c r="E16" s="28">
        <v>5611.7701590356</v>
      </c>
      <c r="F16" s="34"/>
      <c r="G16" s="28">
        <v>4382.5965126417004</v>
      </c>
      <c r="H16" s="28">
        <v>61.865387968610001</v>
      </c>
      <c r="I16" s="29"/>
      <c r="J16" s="30">
        <f t="shared" si="0"/>
        <v>82.888486016020622</v>
      </c>
      <c r="K16" s="31">
        <f t="shared" si="1"/>
        <v>47246.437029131754</v>
      </c>
      <c r="L16" s="31">
        <f t="shared" si="2"/>
        <v>0</v>
      </c>
      <c r="M16" s="31">
        <f t="shared" si="3"/>
        <v>41634.666870096153</v>
      </c>
      <c r="N16" s="7"/>
      <c r="O16" s="8"/>
      <c r="P16" s="9"/>
    </row>
    <row r="17" spans="1:16" x14ac:dyDescent="0.25">
      <c r="A17" s="25">
        <v>11</v>
      </c>
      <c r="B17" s="26" t="s">
        <v>29</v>
      </c>
      <c r="C17" s="27">
        <v>43</v>
      </c>
      <c r="D17" s="27">
        <v>385</v>
      </c>
      <c r="E17" s="28">
        <v>3887.22</v>
      </c>
      <c r="F17" s="31"/>
      <c r="G17" s="28">
        <v>2896.2</v>
      </c>
      <c r="H17" s="28">
        <v>72.14</v>
      </c>
      <c r="I17" s="29"/>
      <c r="J17" s="30">
        <f t="shared" si="0"/>
        <v>81.561350649350643</v>
      </c>
      <c r="K17" s="31">
        <f t="shared" si="1"/>
        <v>31401.119999999999</v>
      </c>
      <c r="L17" s="31">
        <f t="shared" si="2"/>
        <v>0</v>
      </c>
      <c r="M17" s="31">
        <f t="shared" si="3"/>
        <v>27513.899999999998</v>
      </c>
      <c r="N17" s="7"/>
      <c r="O17" s="8"/>
      <c r="P17" s="9"/>
    </row>
    <row r="18" spans="1:16" x14ac:dyDescent="0.25">
      <c r="A18" s="25">
        <v>12</v>
      </c>
      <c r="B18" s="26" t="s">
        <v>30</v>
      </c>
      <c r="C18" s="27">
        <v>322</v>
      </c>
      <c r="D18" s="27">
        <v>2437.4</v>
      </c>
      <c r="E18" s="28">
        <v>8718.2412012117002</v>
      </c>
      <c r="F18" s="28">
        <v>157.91431037459</v>
      </c>
      <c r="G18" s="29"/>
      <c r="H18" s="28">
        <v>343.84011759750001</v>
      </c>
      <c r="I18" s="28">
        <v>112.83928879682</v>
      </c>
      <c r="J18" s="30">
        <f t="shared" si="0"/>
        <v>78.925323774046049</v>
      </c>
      <c r="K18" s="31">
        <f t="shared" si="1"/>
        <v>192372.58416685986</v>
      </c>
      <c r="L18" s="31">
        <f t="shared" si="2"/>
        <v>183654.34296564816</v>
      </c>
      <c r="M18" s="31">
        <f t="shared" si="3"/>
        <v>0</v>
      </c>
      <c r="N18" s="7"/>
      <c r="O18" s="8"/>
      <c r="P18" s="9"/>
    </row>
    <row r="19" spans="1:16" x14ac:dyDescent="0.25">
      <c r="A19" s="25">
        <v>13</v>
      </c>
      <c r="B19" s="26" t="s">
        <v>31</v>
      </c>
      <c r="C19" s="27">
        <v>308</v>
      </c>
      <c r="D19" s="27">
        <v>1799.2</v>
      </c>
      <c r="E19" s="28">
        <v>8128.5705620620001</v>
      </c>
      <c r="F19" s="28">
        <v>113.13782560663</v>
      </c>
      <c r="G19" s="29"/>
      <c r="H19" s="28">
        <v>187.47129453529001</v>
      </c>
      <c r="I19" s="28">
        <v>122.90125041410001</v>
      </c>
      <c r="J19" s="30">
        <f t="shared" si="0"/>
        <v>77.649989852474818</v>
      </c>
      <c r="K19" s="31">
        <f t="shared" si="1"/>
        <v>139707.86174257268</v>
      </c>
      <c r="L19" s="31">
        <f t="shared" si="2"/>
        <v>131579.29118051069</v>
      </c>
      <c r="M19" s="31">
        <f t="shared" si="3"/>
        <v>0</v>
      </c>
      <c r="N19" s="7"/>
      <c r="O19" s="8"/>
      <c r="P19" s="9"/>
    </row>
    <row r="20" spans="1:16" x14ac:dyDescent="0.25">
      <c r="A20" s="25">
        <v>14</v>
      </c>
      <c r="B20" s="26" t="s">
        <v>32</v>
      </c>
      <c r="C20" s="27">
        <v>347</v>
      </c>
      <c r="D20" s="27">
        <v>1735</v>
      </c>
      <c r="E20" s="28">
        <v>8499.2529070978999</v>
      </c>
      <c r="F20" s="28">
        <v>106.16119467185</v>
      </c>
      <c r="G20" s="29"/>
      <c r="H20" s="28">
        <v>228.7119406658</v>
      </c>
      <c r="I20" s="28">
        <v>125.5748716526</v>
      </c>
      <c r="J20" s="30">
        <f t="shared" si="0"/>
        <v>76.060358680380077</v>
      </c>
      <c r="K20" s="31">
        <f t="shared" si="1"/>
        <v>131964.72231045944</v>
      </c>
      <c r="L20" s="31">
        <f t="shared" si="2"/>
        <v>123465.46940336155</v>
      </c>
      <c r="M20" s="31">
        <f t="shared" si="3"/>
        <v>0</v>
      </c>
      <c r="N20" s="7"/>
      <c r="O20" s="8"/>
      <c r="P20" s="9"/>
    </row>
    <row r="21" spans="1:16" x14ac:dyDescent="0.25">
      <c r="A21" s="25">
        <v>15</v>
      </c>
      <c r="B21" s="26" t="s">
        <v>33</v>
      </c>
      <c r="C21" s="27">
        <v>220</v>
      </c>
      <c r="D21" s="27">
        <v>1330</v>
      </c>
      <c r="E21" s="28">
        <v>6630.1305509838003</v>
      </c>
      <c r="F21" s="28">
        <v>78.551047555699995</v>
      </c>
      <c r="G21" s="29"/>
      <c r="H21" s="28">
        <v>231.7521635752</v>
      </c>
      <c r="I21" s="29"/>
      <c r="J21" s="30">
        <f t="shared" si="0"/>
        <v>73.67293147237811</v>
      </c>
      <c r="K21" s="31">
        <f t="shared" si="1"/>
        <v>97984.998858262887</v>
      </c>
      <c r="L21" s="31">
        <f t="shared" si="2"/>
        <v>91354.868307279088</v>
      </c>
      <c r="M21" s="31">
        <f t="shared" si="3"/>
        <v>0</v>
      </c>
      <c r="N21" s="7"/>
      <c r="O21" s="8"/>
      <c r="P21" s="9"/>
    </row>
    <row r="22" spans="1:16" x14ac:dyDescent="0.25">
      <c r="A22" s="25">
        <v>16</v>
      </c>
      <c r="B22" s="26" t="s">
        <v>34</v>
      </c>
      <c r="C22" s="27">
        <v>156</v>
      </c>
      <c r="D22" s="27">
        <v>951.3</v>
      </c>
      <c r="E22" s="28">
        <v>2441.8500966897</v>
      </c>
      <c r="F22" s="28">
        <v>55.0317584033603</v>
      </c>
      <c r="G22" s="29"/>
      <c r="H22" s="28">
        <v>138</v>
      </c>
      <c r="I22" s="29"/>
      <c r="J22" s="30">
        <f t="shared" si="0"/>
        <v>69.84524873309968</v>
      </c>
      <c r="K22" s="31">
        <f t="shared" si="1"/>
        <v>66443.785119797729</v>
      </c>
      <c r="L22" s="31">
        <f t="shared" si="2"/>
        <v>64001.935023108032</v>
      </c>
      <c r="M22" s="31">
        <f t="shared" si="3"/>
        <v>0</v>
      </c>
      <c r="N22" s="7"/>
      <c r="O22" s="8"/>
      <c r="P22" s="9"/>
    </row>
    <row r="23" spans="1:16" x14ac:dyDescent="0.25">
      <c r="A23" s="25">
        <v>17</v>
      </c>
      <c r="B23" s="26" t="s">
        <v>35</v>
      </c>
      <c r="C23" s="27">
        <v>306</v>
      </c>
      <c r="D23" s="27">
        <v>2129.6999999999998</v>
      </c>
      <c r="E23" s="28">
        <v>5935.3041027368999</v>
      </c>
      <c r="F23" s="28">
        <v>117.38625</v>
      </c>
      <c r="G23" s="29"/>
      <c r="H23" s="28">
        <v>250.3756306587</v>
      </c>
      <c r="I23" s="28">
        <v>189.981547619</v>
      </c>
      <c r="J23" s="30">
        <f t="shared" si="0"/>
        <v>66.889943584888442</v>
      </c>
      <c r="K23" s="31">
        <f t="shared" si="1"/>
        <v>142455.51285273689</v>
      </c>
      <c r="L23" s="31">
        <f t="shared" si="2"/>
        <v>136520.20874999999</v>
      </c>
      <c r="M23" s="31">
        <f t="shared" si="3"/>
        <v>0</v>
      </c>
      <c r="N23" s="7"/>
      <c r="O23" s="8"/>
      <c r="P23" s="9"/>
    </row>
    <row r="24" spans="1:16" x14ac:dyDescent="0.25">
      <c r="A24" s="25">
        <v>18</v>
      </c>
      <c r="B24" s="26" t="s">
        <v>36</v>
      </c>
      <c r="C24" s="27">
        <v>307</v>
      </c>
      <c r="D24" s="27">
        <v>2129.6999999999998</v>
      </c>
      <c r="E24" s="28">
        <v>7134.0032928439496</v>
      </c>
      <c r="F24" s="28">
        <v>116.025963718821</v>
      </c>
      <c r="G24" s="29"/>
      <c r="H24" s="28">
        <v>264.68518344239999</v>
      </c>
      <c r="I24" s="28">
        <v>73.557256235828007</v>
      </c>
      <c r="J24" s="30">
        <f t="shared" si="0"/>
        <v>66.709958725563595</v>
      </c>
      <c r="K24" s="31">
        <f t="shared" si="1"/>
        <v>142072.19909783278</v>
      </c>
      <c r="L24" s="31">
        <f t="shared" si="2"/>
        <v>134938.19580498882</v>
      </c>
      <c r="M24" s="31">
        <f t="shared" si="3"/>
        <v>0</v>
      </c>
      <c r="N24" s="7"/>
      <c r="O24" s="8"/>
      <c r="P24" s="9"/>
    </row>
    <row r="25" spans="1:16" x14ac:dyDescent="0.25">
      <c r="A25" s="25">
        <v>19</v>
      </c>
      <c r="B25" s="26" t="s">
        <v>37</v>
      </c>
      <c r="C25" s="27">
        <v>209</v>
      </c>
      <c r="D25" s="27">
        <v>1515</v>
      </c>
      <c r="E25" s="28">
        <v>11533.1247559483</v>
      </c>
      <c r="F25" s="28">
        <v>76.52497189556</v>
      </c>
      <c r="G25" s="29"/>
      <c r="H25" s="28">
        <v>278.87225510410002</v>
      </c>
      <c r="I25" s="29"/>
      <c r="J25" s="30">
        <f t="shared" si="0"/>
        <v>66.357536020121842</v>
      </c>
      <c r="K25" s="31">
        <f t="shared" si="1"/>
        <v>100531.66707048459</v>
      </c>
      <c r="L25" s="31">
        <f t="shared" si="2"/>
        <v>88998.542314536287</v>
      </c>
      <c r="M25" s="31">
        <f t="shared" si="3"/>
        <v>0</v>
      </c>
      <c r="N25" s="7"/>
      <c r="O25" s="8"/>
      <c r="P25" s="9"/>
    </row>
    <row r="26" spans="1:16" x14ac:dyDescent="0.25">
      <c r="A26" s="25">
        <v>20</v>
      </c>
      <c r="B26" s="26" t="s">
        <v>38</v>
      </c>
      <c r="C26" s="27">
        <v>54</v>
      </c>
      <c r="D26" s="27">
        <v>1066</v>
      </c>
      <c r="E26" s="28">
        <v>14388.3262064425</v>
      </c>
      <c r="F26" s="28">
        <v>48.247999999999998</v>
      </c>
      <c r="G26" s="29"/>
      <c r="H26" s="31"/>
      <c r="I26" s="31"/>
      <c r="J26" s="30">
        <f t="shared" si="0"/>
        <v>66.135788186156176</v>
      </c>
      <c r="K26" s="31">
        <f t="shared" si="1"/>
        <v>70500.750206442492</v>
      </c>
      <c r="L26" s="31">
        <f t="shared" si="2"/>
        <v>56112.423999999999</v>
      </c>
      <c r="M26" s="31">
        <f t="shared" si="3"/>
        <v>0</v>
      </c>
      <c r="N26" s="7"/>
      <c r="O26" s="8"/>
      <c r="P26" s="9"/>
    </row>
    <row r="27" spans="1:16" x14ac:dyDescent="0.25">
      <c r="A27" s="25">
        <v>21</v>
      </c>
      <c r="B27" s="26" t="s">
        <v>39</v>
      </c>
      <c r="C27" s="27">
        <v>453</v>
      </c>
      <c r="D27" s="27">
        <v>2417</v>
      </c>
      <c r="E27" s="28">
        <v>11369.646134823999</v>
      </c>
      <c r="F27" s="28">
        <v>127.626956796019</v>
      </c>
      <c r="G27" s="29"/>
      <c r="H27" s="28">
        <v>439.71060372189999</v>
      </c>
      <c r="I27" s="28">
        <v>379.55276381909999</v>
      </c>
      <c r="J27" s="30">
        <f t="shared" si="0"/>
        <v>66.114934583613618</v>
      </c>
      <c r="K27" s="31">
        <f t="shared" si="1"/>
        <v>159799.79688859411</v>
      </c>
      <c r="L27" s="31">
        <f t="shared" si="2"/>
        <v>148430.15075377011</v>
      </c>
      <c r="M27" s="31">
        <f t="shared" si="3"/>
        <v>0</v>
      </c>
      <c r="N27" s="7"/>
      <c r="O27" s="8"/>
      <c r="P27" s="9"/>
    </row>
    <row r="28" spans="1:16" x14ac:dyDescent="0.25">
      <c r="A28" s="25">
        <v>22</v>
      </c>
      <c r="B28" s="26" t="s">
        <v>40</v>
      </c>
      <c r="C28" s="27">
        <v>124</v>
      </c>
      <c r="D28" s="27">
        <v>1098.2</v>
      </c>
      <c r="E28" s="28">
        <v>2922.4343174096998</v>
      </c>
      <c r="F28" s="28">
        <v>58.146157503040001</v>
      </c>
      <c r="G28" s="29"/>
      <c r="H28" s="28">
        <v>96.920898347377999</v>
      </c>
      <c r="I28" s="28">
        <v>45.667640410363397</v>
      </c>
      <c r="J28" s="30">
        <f t="shared" si="0"/>
        <v>64.238222084725209</v>
      </c>
      <c r="K28" s="31">
        <f t="shared" si="1"/>
        <v>70546.415493445224</v>
      </c>
      <c r="L28" s="31">
        <f t="shared" si="2"/>
        <v>67623.981176035522</v>
      </c>
      <c r="M28" s="31">
        <f t="shared" si="3"/>
        <v>0</v>
      </c>
      <c r="N28" s="7"/>
      <c r="O28" s="8"/>
      <c r="P28" s="9"/>
    </row>
    <row r="29" spans="1:16" x14ac:dyDescent="0.25">
      <c r="A29" s="25">
        <v>23</v>
      </c>
      <c r="B29" s="26" t="s">
        <v>41</v>
      </c>
      <c r="C29" s="27">
        <v>360</v>
      </c>
      <c r="D29" s="27">
        <v>2128.9</v>
      </c>
      <c r="E29" s="28">
        <v>11147.1126329115</v>
      </c>
      <c r="F29" s="28">
        <v>106.828427310395</v>
      </c>
      <c r="G29" s="35"/>
      <c r="H29" s="28">
        <v>257.2282650752</v>
      </c>
      <c r="I29" s="28">
        <v>57.840695307600001</v>
      </c>
      <c r="J29" s="30">
        <f t="shared" si="0"/>
        <v>63.595553381981723</v>
      </c>
      <c r="K29" s="31">
        <f t="shared" si="1"/>
        <v>135388.5735949009</v>
      </c>
      <c r="L29" s="31">
        <f t="shared" si="2"/>
        <v>124241.46096198939</v>
      </c>
      <c r="M29" s="31">
        <f t="shared" si="3"/>
        <v>0</v>
      </c>
      <c r="N29" s="7"/>
      <c r="O29" s="8"/>
      <c r="P29" s="9"/>
    </row>
    <row r="30" spans="1:16" x14ac:dyDescent="0.25">
      <c r="A30" s="25">
        <v>24</v>
      </c>
      <c r="B30" s="26" t="s">
        <v>42</v>
      </c>
      <c r="C30" s="27">
        <v>382</v>
      </c>
      <c r="D30" s="27">
        <v>2436</v>
      </c>
      <c r="E30" s="28">
        <v>10381.7319444446</v>
      </c>
      <c r="F30" s="28">
        <v>122.6875</v>
      </c>
      <c r="G30" s="29"/>
      <c r="H30" s="28">
        <v>321.63958333329998</v>
      </c>
      <c r="I30" s="28">
        <v>147.5154513889</v>
      </c>
      <c r="J30" s="30">
        <f t="shared" si="0"/>
        <v>62.835506750593019</v>
      </c>
      <c r="K30" s="31">
        <f t="shared" si="1"/>
        <v>153067.29444444459</v>
      </c>
      <c r="L30" s="31">
        <f t="shared" si="2"/>
        <v>142685.5625</v>
      </c>
      <c r="M30" s="31">
        <f t="shared" si="3"/>
        <v>0</v>
      </c>
      <c r="N30" s="7"/>
      <c r="O30" s="8"/>
      <c r="P30" s="9"/>
    </row>
    <row r="31" spans="1:16" x14ac:dyDescent="0.25">
      <c r="A31" s="25">
        <v>25</v>
      </c>
      <c r="B31" s="26" t="s">
        <v>43</v>
      </c>
      <c r="C31" s="27">
        <v>185</v>
      </c>
      <c r="D31" s="27">
        <v>1099.3</v>
      </c>
      <c r="E31" s="28">
        <v>5465.7832185719999</v>
      </c>
      <c r="F31" s="28">
        <v>53.104506311599998</v>
      </c>
      <c r="G31" s="29"/>
      <c r="H31" s="28">
        <v>144.72274843124001</v>
      </c>
      <c r="I31" s="29"/>
      <c r="J31" s="30">
        <f t="shared" si="0"/>
        <v>61.153756080199038</v>
      </c>
      <c r="K31" s="31">
        <f t="shared" si="1"/>
        <v>67226.324058962797</v>
      </c>
      <c r="L31" s="31">
        <f t="shared" si="2"/>
        <v>61760.5408403908</v>
      </c>
      <c r="M31" s="31">
        <f t="shared" si="3"/>
        <v>0</v>
      </c>
      <c r="N31" s="7"/>
      <c r="O31" s="8"/>
      <c r="P31" s="9"/>
    </row>
    <row r="32" spans="1:16" x14ac:dyDescent="0.25">
      <c r="A32" s="25">
        <v>26</v>
      </c>
      <c r="B32" s="26" t="s">
        <v>44</v>
      </c>
      <c r="C32" s="27">
        <v>416</v>
      </c>
      <c r="D32" s="27">
        <v>2417</v>
      </c>
      <c r="E32" s="28">
        <v>7825.3634880542004</v>
      </c>
      <c r="F32" s="28">
        <v>117.977504972224</v>
      </c>
      <c r="G32" s="29"/>
      <c r="H32" s="28">
        <v>426.78934981549997</v>
      </c>
      <c r="I32" s="28">
        <v>433.73691790687002</v>
      </c>
      <c r="J32" s="30">
        <f t="shared" si="0"/>
        <v>60.005462048303968</v>
      </c>
      <c r="K32" s="31">
        <f t="shared" si="1"/>
        <v>145033.20177075069</v>
      </c>
      <c r="L32" s="31">
        <f t="shared" si="2"/>
        <v>137207.8382826965</v>
      </c>
      <c r="M32" s="31">
        <f t="shared" si="3"/>
        <v>0</v>
      </c>
      <c r="N32" s="7"/>
      <c r="O32" s="8"/>
      <c r="P32" s="9"/>
    </row>
    <row r="33" spans="1:19" x14ac:dyDescent="0.25">
      <c r="A33" s="25">
        <v>27</v>
      </c>
      <c r="B33" s="26" t="s">
        <v>45</v>
      </c>
      <c r="C33" s="27">
        <v>228</v>
      </c>
      <c r="D33" s="27">
        <v>1515</v>
      </c>
      <c r="E33" s="28">
        <v>6309.8947916666602</v>
      </c>
      <c r="F33" s="28">
        <v>72.619618055559997</v>
      </c>
      <c r="G33" s="29"/>
      <c r="H33" s="28">
        <v>127</v>
      </c>
      <c r="I33" s="29"/>
      <c r="J33" s="30">
        <f t="shared" si="0"/>
        <v>59.911888178404581</v>
      </c>
      <c r="K33" s="31">
        <f t="shared" si="1"/>
        <v>90766.510590282938</v>
      </c>
      <c r="L33" s="31">
        <f t="shared" si="2"/>
        <v>84456.615798616273</v>
      </c>
      <c r="M33" s="31">
        <f t="shared" si="3"/>
        <v>0</v>
      </c>
      <c r="N33" s="7"/>
      <c r="O33" s="8"/>
      <c r="P33" s="9"/>
      <c r="S33" s="9"/>
    </row>
    <row r="34" spans="1:19" x14ac:dyDescent="0.25">
      <c r="A34" s="25">
        <v>28</v>
      </c>
      <c r="B34" s="26" t="s">
        <v>46</v>
      </c>
      <c r="C34" s="27">
        <v>337</v>
      </c>
      <c r="D34" s="27">
        <v>1799.2</v>
      </c>
      <c r="E34" s="28">
        <v>7198.4342936242001</v>
      </c>
      <c r="F34" s="28">
        <v>82.521808820819999</v>
      </c>
      <c r="G34" s="29"/>
      <c r="H34" s="28">
        <v>216.54588840538</v>
      </c>
      <c r="I34" s="28">
        <v>96.894999077319994</v>
      </c>
      <c r="J34" s="30">
        <f t="shared" si="0"/>
        <v>57.342873472786714</v>
      </c>
      <c r="K34" s="31">
        <f t="shared" si="1"/>
        <v>103171.29795223786</v>
      </c>
      <c r="L34" s="31">
        <f t="shared" si="2"/>
        <v>95972.863658613656</v>
      </c>
      <c r="M34" s="31">
        <f t="shared" si="3"/>
        <v>0</v>
      </c>
      <c r="N34" s="7"/>
      <c r="O34" s="8"/>
      <c r="P34" s="9"/>
    </row>
    <row r="35" spans="1:19" x14ac:dyDescent="0.25">
      <c r="A35" s="25">
        <v>29</v>
      </c>
      <c r="B35" s="26" t="s">
        <v>47</v>
      </c>
      <c r="C35" s="27">
        <v>330</v>
      </c>
      <c r="D35" s="27">
        <v>2437</v>
      </c>
      <c r="E35" s="28">
        <v>13679.5344755921</v>
      </c>
      <c r="F35" s="28">
        <v>107.937172503932</v>
      </c>
      <c r="G35" s="29"/>
      <c r="H35" s="28">
        <v>305.54295041521698</v>
      </c>
      <c r="I35" s="28">
        <v>136</v>
      </c>
      <c r="J35" s="30">
        <f t="shared" si="0"/>
        <v>57.123703774175226</v>
      </c>
      <c r="K35" s="31">
        <f t="shared" si="1"/>
        <v>139210.46609766502</v>
      </c>
      <c r="L35" s="31">
        <f t="shared" si="2"/>
        <v>125530.93162207292</v>
      </c>
      <c r="M35" s="31">
        <f t="shared" si="3"/>
        <v>0</v>
      </c>
      <c r="N35" s="7"/>
      <c r="O35" s="8"/>
      <c r="P35" s="9"/>
    </row>
    <row r="36" spans="1:19" ht="25.5" x14ac:dyDescent="0.25">
      <c r="A36" s="25">
        <v>30</v>
      </c>
      <c r="B36" s="26" t="s">
        <v>48</v>
      </c>
      <c r="C36" s="33">
        <v>124</v>
      </c>
      <c r="D36" s="27">
        <v>628</v>
      </c>
      <c r="E36" s="28">
        <v>5180.5662227909997</v>
      </c>
      <c r="F36" s="28">
        <v>26.2647002017485</v>
      </c>
      <c r="G36" s="29"/>
      <c r="H36" s="28">
        <v>94.794788650840005</v>
      </c>
      <c r="I36" s="29"/>
      <c r="J36" s="30">
        <f t="shared" si="0"/>
        <v>56.889191970421187</v>
      </c>
      <c r="K36" s="31">
        <f t="shared" si="1"/>
        <v>35726.412557424504</v>
      </c>
      <c r="L36" s="31">
        <f t="shared" si="2"/>
        <v>30545.846334633505</v>
      </c>
      <c r="M36" s="31">
        <f t="shared" si="3"/>
        <v>0</v>
      </c>
      <c r="N36" s="7"/>
      <c r="O36" s="8"/>
      <c r="P36" s="9"/>
    </row>
    <row r="37" spans="1:19" x14ac:dyDescent="0.25">
      <c r="A37" s="25">
        <v>31</v>
      </c>
      <c r="B37" s="26" t="s">
        <v>49</v>
      </c>
      <c r="C37" s="27">
        <v>315</v>
      </c>
      <c r="D37" s="27">
        <v>2129.6999999999998</v>
      </c>
      <c r="E37" s="28">
        <v>6002.8402833173996</v>
      </c>
      <c r="F37" s="28">
        <v>98.134721532460006</v>
      </c>
      <c r="G37" s="29"/>
      <c r="H37" s="28">
        <v>140.87176303653999</v>
      </c>
      <c r="I37" s="28">
        <v>85.146283448960006</v>
      </c>
      <c r="J37" s="30">
        <f t="shared" si="0"/>
        <v>56.408659165877076</v>
      </c>
      <c r="K37" s="31">
        <f t="shared" si="1"/>
        <v>120133.5214255684</v>
      </c>
      <c r="L37" s="31">
        <f t="shared" si="2"/>
        <v>114130.68114225099</v>
      </c>
      <c r="M37" s="31">
        <f t="shared" si="3"/>
        <v>0</v>
      </c>
      <c r="N37" s="7"/>
      <c r="O37" s="8"/>
      <c r="P37" s="9"/>
    </row>
    <row r="38" spans="1:19" x14ac:dyDescent="0.25">
      <c r="A38" s="25">
        <v>32</v>
      </c>
      <c r="B38" s="26" t="s">
        <v>50</v>
      </c>
      <c r="C38" s="27">
        <v>321</v>
      </c>
      <c r="D38" s="27">
        <v>2103.9</v>
      </c>
      <c r="E38" s="28">
        <v>5696.7445276289</v>
      </c>
      <c r="F38" s="28">
        <v>96.539215686274005</v>
      </c>
      <c r="G38" s="35"/>
      <c r="H38" s="28">
        <v>168.98479500889999</v>
      </c>
      <c r="I38" s="28">
        <v>80</v>
      </c>
      <c r="J38" s="30">
        <f t="shared" si="0"/>
        <v>56.072937102887757</v>
      </c>
      <c r="K38" s="31">
        <f t="shared" si="1"/>
        <v>117971.85237076555</v>
      </c>
      <c r="L38" s="31">
        <f t="shared" si="2"/>
        <v>112275.10784313666</v>
      </c>
      <c r="M38" s="31">
        <f t="shared" si="3"/>
        <v>0</v>
      </c>
      <c r="N38" s="7"/>
      <c r="O38" s="8"/>
      <c r="P38" s="9"/>
      <c r="S38" s="10"/>
    </row>
    <row r="39" spans="1:19" x14ac:dyDescent="0.25">
      <c r="A39" s="25">
        <v>33</v>
      </c>
      <c r="B39" s="26" t="s">
        <v>51</v>
      </c>
      <c r="C39" s="27">
        <v>364</v>
      </c>
      <c r="D39" s="27">
        <v>2103.1999999999998</v>
      </c>
      <c r="E39" s="28">
        <v>8656.4554143200003</v>
      </c>
      <c r="F39" s="28">
        <v>92.3418320610687</v>
      </c>
      <c r="G39" s="29"/>
      <c r="H39" s="28">
        <v>306.74828348025602</v>
      </c>
      <c r="I39" s="28">
        <v>162.21980876898999</v>
      </c>
      <c r="J39" s="30">
        <f t="shared" si="0"/>
        <v>55.177827168763272</v>
      </c>
      <c r="K39" s="31">
        <f t="shared" si="1"/>
        <v>116050.00610134291</v>
      </c>
      <c r="L39" s="31">
        <f t="shared" si="2"/>
        <v>107393.5506870229</v>
      </c>
      <c r="M39" s="31">
        <f t="shared" si="3"/>
        <v>0</v>
      </c>
      <c r="N39" s="7"/>
      <c r="O39" s="8"/>
      <c r="P39" s="9"/>
    </row>
    <row r="40" spans="1:19" x14ac:dyDescent="0.25">
      <c r="A40" s="25">
        <v>34</v>
      </c>
      <c r="B40" s="26" t="s">
        <v>52</v>
      </c>
      <c r="C40" s="27">
        <v>386</v>
      </c>
      <c r="D40" s="27">
        <v>2129.6999999999998</v>
      </c>
      <c r="E40" s="28">
        <v>9543.2806547621003</v>
      </c>
      <c r="F40" s="28">
        <v>88.885128333330002</v>
      </c>
      <c r="G40" s="29"/>
      <c r="H40" s="28">
        <v>244.0707936508</v>
      </c>
      <c r="I40" s="28">
        <v>123.82611111111</v>
      </c>
      <c r="J40" s="30">
        <f t="shared" si="0"/>
        <v>53.019995730114523</v>
      </c>
      <c r="K40" s="31">
        <f t="shared" si="1"/>
        <v>112916.6849064249</v>
      </c>
      <c r="L40" s="31">
        <f t="shared" si="2"/>
        <v>103373.4042516628</v>
      </c>
      <c r="M40" s="31">
        <f t="shared" si="3"/>
        <v>0</v>
      </c>
      <c r="N40" s="7"/>
      <c r="O40" s="8"/>
      <c r="P40" s="9"/>
      <c r="S40" s="10"/>
    </row>
    <row r="41" spans="1:19" x14ac:dyDescent="0.25">
      <c r="A41" s="25">
        <v>35</v>
      </c>
      <c r="B41" s="26" t="s">
        <v>53</v>
      </c>
      <c r="C41" s="27">
        <v>213</v>
      </c>
      <c r="D41" s="27">
        <v>2044.3</v>
      </c>
      <c r="E41" s="32">
        <v>14372.01</v>
      </c>
      <c r="F41" s="28">
        <v>80.257651991614395</v>
      </c>
      <c r="G41" s="29"/>
      <c r="H41" s="32">
        <v>252.05</v>
      </c>
      <c r="I41" s="28">
        <v>89.879576242799999</v>
      </c>
      <c r="J41" s="30">
        <f t="shared" si="0"/>
        <v>52.688773304430626</v>
      </c>
      <c r="K41" s="31">
        <f t="shared" si="1"/>
        <v>107711.65926624753</v>
      </c>
      <c r="L41" s="31">
        <f t="shared" si="2"/>
        <v>93339.649266247536</v>
      </c>
      <c r="M41" s="31">
        <f t="shared" si="3"/>
        <v>0</v>
      </c>
      <c r="N41" s="7"/>
      <c r="O41" s="8"/>
      <c r="P41" s="9"/>
    </row>
    <row r="42" spans="1:19" x14ac:dyDescent="0.25">
      <c r="A42" s="25">
        <v>36</v>
      </c>
      <c r="B42" s="26" t="s">
        <v>54</v>
      </c>
      <c r="C42" s="27">
        <v>360</v>
      </c>
      <c r="D42" s="27">
        <v>2237</v>
      </c>
      <c r="E42" s="28">
        <v>10962.861902422201</v>
      </c>
      <c r="F42" s="28">
        <v>88.838444694616001</v>
      </c>
      <c r="G42" s="29"/>
      <c r="H42" s="28">
        <v>533.75435660209996</v>
      </c>
      <c r="I42" s="29"/>
      <c r="J42" s="30">
        <f t="shared" si="0"/>
        <v>51.08715828442584</v>
      </c>
      <c r="K42" s="31">
        <f t="shared" si="1"/>
        <v>114281.97308226061</v>
      </c>
      <c r="L42" s="31">
        <f t="shared" si="2"/>
        <v>103319.11117983841</v>
      </c>
      <c r="M42" s="31">
        <f t="shared" si="3"/>
        <v>0</v>
      </c>
      <c r="N42" s="7"/>
      <c r="O42" s="8"/>
      <c r="P42" s="9"/>
    </row>
    <row r="43" spans="1:19" x14ac:dyDescent="0.25">
      <c r="A43" s="25">
        <v>37</v>
      </c>
      <c r="B43" s="26" t="s">
        <v>55</v>
      </c>
      <c r="C43" s="27">
        <v>378</v>
      </c>
      <c r="D43" s="27">
        <v>2104</v>
      </c>
      <c r="E43" s="28">
        <v>8017.8451988951001</v>
      </c>
      <c r="F43" s="28">
        <v>83.057537993768506</v>
      </c>
      <c r="G43" s="29"/>
      <c r="H43" s="28">
        <v>161.62233680750001</v>
      </c>
      <c r="I43" s="28">
        <v>117</v>
      </c>
      <c r="J43" s="30">
        <f t="shared" si="0"/>
        <v>49.721369717513241</v>
      </c>
      <c r="K43" s="31">
        <f t="shared" si="1"/>
        <v>104613.76188564787</v>
      </c>
      <c r="L43" s="31">
        <f t="shared" si="2"/>
        <v>96595.916686752767</v>
      </c>
      <c r="M43" s="31">
        <f t="shared" si="3"/>
        <v>0</v>
      </c>
      <c r="N43" s="7"/>
      <c r="O43" s="8"/>
      <c r="P43" s="9"/>
    </row>
    <row r="44" spans="1:19" x14ac:dyDescent="0.25">
      <c r="A44" s="25">
        <v>38</v>
      </c>
      <c r="B44" s="26" t="s">
        <v>56</v>
      </c>
      <c r="C44" s="27">
        <v>450</v>
      </c>
      <c r="D44" s="27">
        <v>2462.1799999999998</v>
      </c>
      <c r="E44" s="28">
        <v>11689.2452023387</v>
      </c>
      <c r="F44" s="28">
        <v>93.982661934339006</v>
      </c>
      <c r="G44" s="29"/>
      <c r="H44" s="28">
        <v>213.78561019084</v>
      </c>
      <c r="I44" s="28">
        <v>251.42953017510001</v>
      </c>
      <c r="J44" s="30">
        <f t="shared" si="0"/>
        <v>49.139819603755605</v>
      </c>
      <c r="K44" s="31">
        <f t="shared" si="1"/>
        <v>120991.08103197497</v>
      </c>
      <c r="L44" s="31">
        <f t="shared" si="2"/>
        <v>109301.83582963627</v>
      </c>
      <c r="M44" s="31">
        <f t="shared" si="3"/>
        <v>0</v>
      </c>
      <c r="N44" s="7"/>
      <c r="O44" s="8"/>
      <c r="P44" s="9"/>
    </row>
    <row r="45" spans="1:19" x14ac:dyDescent="0.25">
      <c r="A45" s="25">
        <v>39</v>
      </c>
      <c r="B45" s="26" t="s">
        <v>57</v>
      </c>
      <c r="C45" s="27">
        <v>359</v>
      </c>
      <c r="D45" s="27">
        <v>2319</v>
      </c>
      <c r="E45" s="28">
        <v>9061.5983520658501</v>
      </c>
      <c r="F45" s="28">
        <v>89.590233427089004</v>
      </c>
      <c r="G45" s="29"/>
      <c r="H45" s="28">
        <v>273.70252625603001</v>
      </c>
      <c r="I45" s="28">
        <v>170.56202100479999</v>
      </c>
      <c r="J45" s="30">
        <f t="shared" si="0"/>
        <v>48.837878321591361</v>
      </c>
      <c r="K45" s="31">
        <f t="shared" si="1"/>
        <v>113255.03982777036</v>
      </c>
      <c r="L45" s="31">
        <f t="shared" si="2"/>
        <v>104193.44147570452</v>
      </c>
      <c r="M45" s="31">
        <f t="shared" si="3"/>
        <v>0</v>
      </c>
      <c r="N45" s="7"/>
      <c r="O45" s="8"/>
      <c r="P45" s="9"/>
    </row>
    <row r="46" spans="1:19" x14ac:dyDescent="0.25">
      <c r="A46" s="25">
        <v>40</v>
      </c>
      <c r="B46" s="26" t="s">
        <v>58</v>
      </c>
      <c r="C46" s="27">
        <v>307</v>
      </c>
      <c r="D46" s="27">
        <v>1798.9</v>
      </c>
      <c r="E46" s="28">
        <v>4998.421369613</v>
      </c>
      <c r="F46" s="28">
        <v>70.929414167580006</v>
      </c>
      <c r="G46" s="29"/>
      <c r="H46" s="28">
        <v>164.19240067361</v>
      </c>
      <c r="I46" s="31"/>
      <c r="J46" s="30">
        <f t="shared" si="0"/>
        <v>48.634904689815187</v>
      </c>
      <c r="K46" s="31">
        <f t="shared" si="1"/>
        <v>87489.330046508549</v>
      </c>
      <c r="L46" s="31">
        <f t="shared" si="2"/>
        <v>82490.908676895546</v>
      </c>
      <c r="M46" s="31">
        <f t="shared" si="3"/>
        <v>0</v>
      </c>
      <c r="N46" s="7"/>
      <c r="O46" s="8"/>
      <c r="P46" s="9"/>
    </row>
    <row r="47" spans="1:19" x14ac:dyDescent="0.25">
      <c r="A47" s="25">
        <v>41</v>
      </c>
      <c r="B47" s="26" t="s">
        <v>59</v>
      </c>
      <c r="C47" s="27">
        <v>320</v>
      </c>
      <c r="D47" s="27">
        <v>1642.5</v>
      </c>
      <c r="E47" s="28">
        <v>7377.3784387739997</v>
      </c>
      <c r="F47" s="28">
        <v>58.365333905580002</v>
      </c>
      <c r="G47" s="29"/>
      <c r="H47" s="28">
        <v>273.38180004010002</v>
      </c>
      <c r="I47" s="29"/>
      <c r="J47" s="30">
        <f t="shared" si="0"/>
        <v>45.81811979967339</v>
      </c>
      <c r="K47" s="31">
        <f t="shared" si="1"/>
        <v>75256.261770963538</v>
      </c>
      <c r="L47" s="31">
        <f t="shared" si="2"/>
        <v>67878.883332189536</v>
      </c>
      <c r="M47" s="31">
        <f t="shared" si="3"/>
        <v>0</v>
      </c>
      <c r="N47" s="7"/>
      <c r="O47" s="8"/>
      <c r="P47" s="9"/>
    </row>
    <row r="48" spans="1:19" x14ac:dyDescent="0.25">
      <c r="A48" s="25">
        <v>42</v>
      </c>
      <c r="B48" s="26" t="s">
        <v>60</v>
      </c>
      <c r="C48" s="27">
        <v>324</v>
      </c>
      <c r="D48" s="27">
        <v>2274.9</v>
      </c>
      <c r="E48" s="28">
        <v>8506.2138446569297</v>
      </c>
      <c r="F48" s="28">
        <v>81.415261927680007</v>
      </c>
      <c r="G48" s="29"/>
      <c r="H48" s="28">
        <v>193.5773490636</v>
      </c>
      <c r="I48" s="28">
        <v>78.603946102020004</v>
      </c>
      <c r="J48" s="30">
        <f t="shared" si="0"/>
        <v>45.361186630862356</v>
      </c>
      <c r="K48" s="31">
        <f t="shared" si="1"/>
        <v>103192.16346654878</v>
      </c>
      <c r="L48" s="31">
        <f t="shared" si="2"/>
        <v>94685.94962189185</v>
      </c>
      <c r="M48" s="31">
        <f t="shared" si="3"/>
        <v>0</v>
      </c>
      <c r="N48" s="7"/>
      <c r="O48" s="8"/>
      <c r="P48" s="9"/>
    </row>
    <row r="49" spans="1:19" x14ac:dyDescent="0.25">
      <c r="A49" s="25">
        <v>43</v>
      </c>
      <c r="B49" s="26" t="s">
        <v>61</v>
      </c>
      <c r="C49" s="27">
        <v>350</v>
      </c>
      <c r="D49" s="27">
        <v>2831.4</v>
      </c>
      <c r="E49" s="32">
        <v>16951.82</v>
      </c>
      <c r="F49" s="28">
        <v>79.561979166667001</v>
      </c>
      <c r="G49" s="29"/>
      <c r="H49" s="32">
        <v>248.03</v>
      </c>
      <c r="I49" s="31">
        <v>110.56</v>
      </c>
      <c r="J49" s="30">
        <f t="shared" si="0"/>
        <v>38.66723238356775</v>
      </c>
      <c r="K49" s="31">
        <f t="shared" si="1"/>
        <v>109482.40177083373</v>
      </c>
      <c r="L49" s="31">
        <f t="shared" si="2"/>
        <v>92530.581770833727</v>
      </c>
      <c r="M49" s="31">
        <f t="shared" si="3"/>
        <v>0</v>
      </c>
      <c r="N49" s="7"/>
      <c r="O49" s="8"/>
      <c r="P49" s="9"/>
    </row>
    <row r="50" spans="1:19" x14ac:dyDescent="0.25">
      <c r="A50" s="25">
        <v>44</v>
      </c>
      <c r="B50" s="26" t="s">
        <v>62</v>
      </c>
      <c r="C50" s="27">
        <v>350</v>
      </c>
      <c r="D50" s="27">
        <v>2104.3000000000002</v>
      </c>
      <c r="E50" s="28">
        <v>6860.1752268549999</v>
      </c>
      <c r="F50" s="28">
        <v>62.036407423150003</v>
      </c>
      <c r="G50" s="29"/>
      <c r="H50" s="28">
        <v>154.70364074231</v>
      </c>
      <c r="I50" s="28">
        <v>166.81456296926001</v>
      </c>
      <c r="J50" s="30">
        <f t="shared" si="0"/>
        <v>37.546223000512498</v>
      </c>
      <c r="K50" s="31">
        <f t="shared" si="1"/>
        <v>79008.517059978461</v>
      </c>
      <c r="L50" s="31">
        <f t="shared" si="2"/>
        <v>72148.341833123457</v>
      </c>
      <c r="M50" s="31">
        <f t="shared" si="3"/>
        <v>0</v>
      </c>
      <c r="N50" s="7"/>
      <c r="O50" s="8"/>
      <c r="P50" s="9"/>
    </row>
    <row r="51" spans="1:19" x14ac:dyDescent="0.25">
      <c r="A51" s="25">
        <v>45</v>
      </c>
      <c r="B51" s="26" t="s">
        <v>63</v>
      </c>
      <c r="C51" s="27">
        <v>464</v>
      </c>
      <c r="D51" s="27">
        <v>2437</v>
      </c>
      <c r="E51" s="28">
        <v>7691.5774381758001</v>
      </c>
      <c r="F51" s="28">
        <v>67.773144179019596</v>
      </c>
      <c r="G51" s="29"/>
      <c r="H51" s="28">
        <v>229.11117030723</v>
      </c>
      <c r="I51" s="28">
        <v>177.9841946368</v>
      </c>
      <c r="J51" s="30">
        <f t="shared" si="0"/>
        <v>35.499279490511114</v>
      </c>
      <c r="K51" s="31">
        <f t="shared" si="1"/>
        <v>86511.744118375587</v>
      </c>
      <c r="L51" s="31">
        <f t="shared" si="2"/>
        <v>78820.166680199793</v>
      </c>
      <c r="M51" s="31">
        <f t="shared" si="3"/>
        <v>0</v>
      </c>
      <c r="N51" s="7"/>
      <c r="O51" s="8"/>
      <c r="P51" s="9"/>
    </row>
    <row r="52" spans="1:19" x14ac:dyDescent="0.25">
      <c r="A52" s="25">
        <v>46</v>
      </c>
      <c r="B52" s="26" t="s">
        <v>64</v>
      </c>
      <c r="C52" s="27">
        <v>551</v>
      </c>
      <c r="D52" s="27">
        <v>2462</v>
      </c>
      <c r="E52" s="28">
        <v>12115.034698613999</v>
      </c>
      <c r="F52" s="28">
        <v>56.577327815549999</v>
      </c>
      <c r="G52" s="29"/>
      <c r="H52" s="28">
        <v>520.3390359412</v>
      </c>
      <c r="I52" s="28">
        <v>153.4196891192</v>
      </c>
      <c r="J52" s="30">
        <f t="shared" si="0"/>
        <v>31.646818419211474</v>
      </c>
      <c r="K52" s="31">
        <f t="shared" si="1"/>
        <v>77914.466948098649</v>
      </c>
      <c r="L52" s="31">
        <f t="shared" si="2"/>
        <v>65799.432249484656</v>
      </c>
      <c r="M52" s="31">
        <f t="shared" si="3"/>
        <v>0</v>
      </c>
      <c r="N52" s="7"/>
      <c r="O52" s="8"/>
      <c r="P52" s="9"/>
    </row>
    <row r="53" spans="1:19" x14ac:dyDescent="0.25">
      <c r="A53" s="36"/>
      <c r="B53" s="37" t="s">
        <v>65</v>
      </c>
      <c r="C53" s="38">
        <f t="shared" ref="C53:I53" si="4">SUM(C7:C52)</f>
        <v>12940</v>
      </c>
      <c r="D53" s="38">
        <f t="shared" si="4"/>
        <v>80054.699999999983</v>
      </c>
      <c r="E53" s="38">
        <f t="shared" si="4"/>
        <v>386487.20890402066</v>
      </c>
      <c r="F53" s="38">
        <f t="shared" si="4"/>
        <v>3785.2518853042748</v>
      </c>
      <c r="G53" s="38">
        <f t="shared" si="4"/>
        <v>24807.5614052034</v>
      </c>
      <c r="H53" s="38">
        <f t="shared" si="4"/>
        <v>10190.909104613524</v>
      </c>
      <c r="I53" s="38">
        <f t="shared" si="4"/>
        <v>3951.8238877556914</v>
      </c>
      <c r="J53" s="39"/>
      <c r="K53" s="40"/>
      <c r="L53" s="40"/>
      <c r="M53" s="40"/>
      <c r="N53" s="7"/>
      <c r="O53" s="8"/>
      <c r="P53" s="9"/>
    </row>
    <row r="54" spans="1:19" x14ac:dyDescent="0.25">
      <c r="A54" s="41"/>
      <c r="B54" s="37" t="s">
        <v>66</v>
      </c>
      <c r="C54" s="38"/>
      <c r="D54" s="38"/>
      <c r="E54" s="38"/>
      <c r="F54" s="38"/>
      <c r="G54" s="38"/>
      <c r="H54" s="38"/>
      <c r="I54" s="38"/>
      <c r="J54" s="42">
        <f>SUM(J7:J52)/46</f>
        <v>68.570397161635142</v>
      </c>
      <c r="K54" s="40"/>
      <c r="L54" s="40"/>
      <c r="M54" s="40"/>
      <c r="N54" s="7"/>
      <c r="O54" s="8"/>
      <c r="P54" s="9"/>
    </row>
    <row r="55" spans="1:19" ht="61.5" customHeight="1" x14ac:dyDescent="0.25">
      <c r="N55" s="7"/>
      <c r="O55" s="8"/>
      <c r="P55" s="9"/>
    </row>
    <row r="56" spans="1:19" ht="15.75" customHeight="1" x14ac:dyDescent="0.25">
      <c r="N56" s="7"/>
      <c r="O56" s="8"/>
      <c r="P56" s="9"/>
    </row>
    <row r="57" spans="1:19" ht="29.25" customHeight="1" x14ac:dyDescent="0.25">
      <c r="A57" s="21" t="s">
        <v>1</v>
      </c>
      <c r="B57" s="22" t="s">
        <v>2</v>
      </c>
      <c r="C57" s="22" t="s">
        <v>3</v>
      </c>
      <c r="D57" s="22" t="s">
        <v>4</v>
      </c>
      <c r="E57" s="22" t="s">
        <v>5</v>
      </c>
      <c r="F57" s="22"/>
      <c r="G57" s="22"/>
      <c r="H57" s="22"/>
      <c r="I57" s="22"/>
      <c r="J57" s="22" t="s">
        <v>6</v>
      </c>
      <c r="K57" s="22" t="s">
        <v>7</v>
      </c>
      <c r="L57" s="22"/>
      <c r="M57" s="22"/>
      <c r="N57" s="7"/>
      <c r="O57" s="8"/>
      <c r="P57" s="9"/>
    </row>
    <row r="58" spans="1:19" ht="38.25" x14ac:dyDescent="0.25">
      <c r="A58" s="21"/>
      <c r="B58" s="22"/>
      <c r="C58" s="22"/>
      <c r="D58" s="22"/>
      <c r="E58" s="23" t="s">
        <v>8</v>
      </c>
      <c r="F58" s="23" t="s">
        <v>9</v>
      </c>
      <c r="G58" s="23" t="s">
        <v>10</v>
      </c>
      <c r="H58" s="23" t="s">
        <v>11</v>
      </c>
      <c r="I58" s="23" t="s">
        <v>12</v>
      </c>
      <c r="J58" s="22"/>
      <c r="K58" s="23" t="s">
        <v>13</v>
      </c>
      <c r="L58" s="23" t="s">
        <v>14</v>
      </c>
      <c r="M58" s="23" t="s">
        <v>15</v>
      </c>
      <c r="N58" s="7"/>
      <c r="O58" s="8"/>
      <c r="P58" s="9"/>
    </row>
    <row r="59" spans="1:19" s="11" customFormat="1" ht="20.25" customHeight="1" x14ac:dyDescent="0.25">
      <c r="A59" s="24" t="s">
        <v>67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7"/>
      <c r="O59" s="8"/>
      <c r="P59" s="9"/>
      <c r="Q59"/>
      <c r="R59"/>
      <c r="S59"/>
    </row>
    <row r="60" spans="1:19" x14ac:dyDescent="0.25">
      <c r="A60" s="25">
        <v>1</v>
      </c>
      <c r="B60" s="43" t="s">
        <v>68</v>
      </c>
      <c r="C60" s="44">
        <v>334</v>
      </c>
      <c r="D60" s="44">
        <v>489.8</v>
      </c>
      <c r="E60" s="28">
        <v>12003.095847451999</v>
      </c>
      <c r="F60" s="45"/>
      <c r="G60" s="28">
        <v>10254.510416666701</v>
      </c>
      <c r="H60" s="28">
        <v>455.3107638889</v>
      </c>
      <c r="I60" s="45"/>
      <c r="J60" s="30">
        <f t="shared" ref="J60:J98" si="5">K60/D60</f>
        <v>223.39923398486252</v>
      </c>
      <c r="K60" s="31">
        <f t="shared" ref="K60:K98" si="6">L60+M60+E60</f>
        <v>109420.94480578566</v>
      </c>
      <c r="L60" s="31">
        <f t="shared" ref="L60:L98" si="7">F60*1163</f>
        <v>0</v>
      </c>
      <c r="M60" s="31">
        <f t="shared" ref="M60:M98" si="8">G60*9.5</f>
        <v>97417.848958333663</v>
      </c>
      <c r="N60" s="7"/>
      <c r="O60" s="8"/>
      <c r="P60" s="9"/>
    </row>
    <row r="61" spans="1:19" x14ac:dyDescent="0.25">
      <c r="A61" s="25">
        <v>2</v>
      </c>
      <c r="B61" s="43" t="s">
        <v>69</v>
      </c>
      <c r="C61" s="44">
        <v>601</v>
      </c>
      <c r="D61" s="44">
        <v>1693.5</v>
      </c>
      <c r="E61" s="28">
        <v>2870.0621257214402</v>
      </c>
      <c r="F61" s="28">
        <v>141.37813651517999</v>
      </c>
      <c r="G61" s="45"/>
      <c r="H61" s="28">
        <v>21.844534128789999</v>
      </c>
      <c r="I61" s="45"/>
      <c r="J61" s="30">
        <f t="shared" si="5"/>
        <v>98.785258277458382</v>
      </c>
      <c r="K61" s="31">
        <f t="shared" si="6"/>
        <v>167292.83489287578</v>
      </c>
      <c r="L61" s="31">
        <f t="shared" si="7"/>
        <v>164422.77276715433</v>
      </c>
      <c r="M61" s="31">
        <f t="shared" si="8"/>
        <v>0</v>
      </c>
      <c r="N61" s="7"/>
      <c r="O61" s="8"/>
      <c r="P61" s="9"/>
    </row>
    <row r="62" spans="1:19" ht="25.5" x14ac:dyDescent="0.25">
      <c r="A62" s="25">
        <v>3</v>
      </c>
      <c r="B62" s="43" t="s">
        <v>70</v>
      </c>
      <c r="C62" s="44">
        <v>687</v>
      </c>
      <c r="D62" s="44">
        <v>3276.06</v>
      </c>
      <c r="E62" s="28">
        <v>2970.7215817945398</v>
      </c>
      <c r="F62" s="28">
        <v>242.17977931979399</v>
      </c>
      <c r="G62" s="45"/>
      <c r="H62" s="28">
        <v>151.73804284886</v>
      </c>
      <c r="I62" s="45"/>
      <c r="J62" s="30">
        <f t="shared" si="5"/>
        <v>86.8805226188516</v>
      </c>
      <c r="K62" s="31">
        <f t="shared" si="6"/>
        <v>284625.80493071495</v>
      </c>
      <c r="L62" s="31">
        <f t="shared" si="7"/>
        <v>281655.08334892039</v>
      </c>
      <c r="M62" s="31">
        <f t="shared" si="8"/>
        <v>0</v>
      </c>
      <c r="N62" s="7"/>
      <c r="O62" s="8"/>
      <c r="P62" s="9"/>
    </row>
    <row r="63" spans="1:19" x14ac:dyDescent="0.25">
      <c r="A63" s="25">
        <v>4</v>
      </c>
      <c r="B63" s="43" t="s">
        <v>71</v>
      </c>
      <c r="C63" s="44">
        <v>788</v>
      </c>
      <c r="D63" s="44">
        <v>6354.7</v>
      </c>
      <c r="E63" s="28">
        <v>47653.976190475798</v>
      </c>
      <c r="F63" s="28">
        <v>412.1953125</v>
      </c>
      <c r="G63" s="45"/>
      <c r="H63" s="28">
        <v>722.80802469127002</v>
      </c>
      <c r="I63" s="46">
        <v>318.13</v>
      </c>
      <c r="J63" s="30">
        <f t="shared" si="5"/>
        <v>82.936586247655399</v>
      </c>
      <c r="K63" s="31">
        <f t="shared" si="6"/>
        <v>527037.12462797575</v>
      </c>
      <c r="L63" s="31">
        <f t="shared" si="7"/>
        <v>479383.1484375</v>
      </c>
      <c r="M63" s="31">
        <f t="shared" si="8"/>
        <v>0</v>
      </c>
      <c r="N63" s="7"/>
      <c r="O63" s="8"/>
      <c r="P63" s="9"/>
    </row>
    <row r="64" spans="1:19" x14ac:dyDescent="0.25">
      <c r="A64" s="25">
        <v>5</v>
      </c>
      <c r="B64" s="43" t="s">
        <v>72</v>
      </c>
      <c r="C64" s="44"/>
      <c r="D64" s="44">
        <v>482.5</v>
      </c>
      <c r="E64" s="28">
        <v>1073.0210648148</v>
      </c>
      <c r="F64" s="28">
        <v>30.246754956596199</v>
      </c>
      <c r="G64" s="45"/>
      <c r="H64" s="28">
        <v>30</v>
      </c>
      <c r="I64" s="45"/>
      <c r="J64" s="30">
        <f t="shared" si="5"/>
        <v>75.129527625567206</v>
      </c>
      <c r="K64" s="31">
        <f t="shared" si="6"/>
        <v>36249.997079336179</v>
      </c>
      <c r="L64" s="31">
        <f t="shared" si="7"/>
        <v>35176.97601452138</v>
      </c>
      <c r="M64" s="31">
        <f t="shared" si="8"/>
        <v>0</v>
      </c>
      <c r="N64" s="7"/>
      <c r="O64" s="8"/>
      <c r="P64" s="9"/>
    </row>
    <row r="65" spans="1:16" ht="38.25" x14ac:dyDescent="0.25">
      <c r="A65" s="25">
        <v>6</v>
      </c>
      <c r="B65" s="43" t="s">
        <v>73</v>
      </c>
      <c r="C65" s="44">
        <v>110</v>
      </c>
      <c r="D65" s="44">
        <v>526.29999999999995</v>
      </c>
      <c r="E65" s="28">
        <v>692.22778033090003</v>
      </c>
      <c r="F65" s="46">
        <v>31.59</v>
      </c>
      <c r="G65" s="45"/>
      <c r="H65" s="28">
        <v>85.893841911760006</v>
      </c>
      <c r="I65" s="45"/>
      <c r="J65" s="30">
        <f t="shared" si="5"/>
        <v>71.121789436311801</v>
      </c>
      <c r="K65" s="31">
        <f t="shared" si="6"/>
        <v>37431.397780330895</v>
      </c>
      <c r="L65" s="31">
        <f t="shared" si="7"/>
        <v>36739.17</v>
      </c>
      <c r="M65" s="31">
        <f t="shared" si="8"/>
        <v>0</v>
      </c>
      <c r="N65" s="7"/>
      <c r="O65" s="8"/>
      <c r="P65" s="9"/>
    </row>
    <row r="66" spans="1:16" x14ac:dyDescent="0.25">
      <c r="A66" s="25">
        <v>7</v>
      </c>
      <c r="B66" s="43" t="s">
        <v>74</v>
      </c>
      <c r="C66" s="44">
        <v>819</v>
      </c>
      <c r="D66" s="44">
        <v>3510</v>
      </c>
      <c r="E66" s="28">
        <v>8081.9539722010004</v>
      </c>
      <c r="F66" s="45"/>
      <c r="G66" s="28">
        <v>22608.416526985999</v>
      </c>
      <c r="H66" s="28">
        <v>179.87449521049999</v>
      </c>
      <c r="I66" s="45"/>
      <c r="J66" s="30">
        <f t="shared" si="5"/>
        <v>63.493421931215948</v>
      </c>
      <c r="K66" s="31">
        <f t="shared" si="6"/>
        <v>222861.91097856799</v>
      </c>
      <c r="L66" s="31">
        <f t="shared" si="7"/>
        <v>0</v>
      </c>
      <c r="M66" s="31">
        <f t="shared" si="8"/>
        <v>214779.95700636698</v>
      </c>
      <c r="N66" s="7"/>
      <c r="O66" s="8"/>
      <c r="P66" s="9"/>
    </row>
    <row r="67" spans="1:16" x14ac:dyDescent="0.25">
      <c r="A67" s="25">
        <v>8</v>
      </c>
      <c r="B67" s="43" t="s">
        <v>75</v>
      </c>
      <c r="C67" s="44">
        <v>417</v>
      </c>
      <c r="D67" s="44">
        <v>2305.1</v>
      </c>
      <c r="E67" s="28">
        <v>7995.5088047828604</v>
      </c>
      <c r="F67" s="28">
        <v>114.161466349517</v>
      </c>
      <c r="G67" s="45"/>
      <c r="H67" s="28">
        <v>221.95590171514999</v>
      </c>
      <c r="I67" s="45"/>
      <c r="J67" s="30">
        <f t="shared" si="5"/>
        <v>61.066892616056187</v>
      </c>
      <c r="K67" s="31">
        <f t="shared" si="6"/>
        <v>140765.2941692711</v>
      </c>
      <c r="L67" s="31">
        <f t="shared" si="7"/>
        <v>132769.78536448826</v>
      </c>
      <c r="M67" s="31">
        <f t="shared" si="8"/>
        <v>0</v>
      </c>
      <c r="N67" s="7"/>
      <c r="O67" s="8"/>
      <c r="P67" s="9"/>
    </row>
    <row r="68" spans="1:16" ht="25.5" x14ac:dyDescent="0.25">
      <c r="A68" s="25">
        <v>9</v>
      </c>
      <c r="B68" s="43" t="s">
        <v>76</v>
      </c>
      <c r="C68" s="44">
        <v>310</v>
      </c>
      <c r="D68" s="44">
        <v>1040</v>
      </c>
      <c r="E68" s="32">
        <v>7467.85</v>
      </c>
      <c r="F68" s="28">
        <v>42.454043333333303</v>
      </c>
      <c r="G68" s="45"/>
      <c r="H68" s="45"/>
      <c r="I68" s="45"/>
      <c r="J68" s="30">
        <f t="shared" si="5"/>
        <v>54.655675381410219</v>
      </c>
      <c r="K68" s="31">
        <f t="shared" si="6"/>
        <v>56841.902396666628</v>
      </c>
      <c r="L68" s="31">
        <f t="shared" si="7"/>
        <v>49374.05239666663</v>
      </c>
      <c r="M68" s="31">
        <f t="shared" si="8"/>
        <v>0</v>
      </c>
      <c r="N68" s="7"/>
      <c r="O68" s="8"/>
      <c r="P68" s="9"/>
    </row>
    <row r="69" spans="1:16" x14ac:dyDescent="0.25">
      <c r="A69" s="25">
        <v>10</v>
      </c>
      <c r="B69" s="43" t="s">
        <v>77</v>
      </c>
      <c r="C69" s="44">
        <v>1502</v>
      </c>
      <c r="D69" s="44">
        <v>5543.9</v>
      </c>
      <c r="E69" s="28">
        <v>29045.266239970599</v>
      </c>
      <c r="F69" s="28">
        <v>222.99651515151999</v>
      </c>
      <c r="G69" s="45"/>
      <c r="H69" s="28">
        <v>351.094327327683</v>
      </c>
      <c r="I69" s="45"/>
      <c r="J69" s="30">
        <f t="shared" si="5"/>
        <v>52.019375053876935</v>
      </c>
      <c r="K69" s="31">
        <f t="shared" si="6"/>
        <v>288390.2133611883</v>
      </c>
      <c r="L69" s="31">
        <f t="shared" si="7"/>
        <v>259344.94712121773</v>
      </c>
      <c r="M69" s="31">
        <f t="shared" si="8"/>
        <v>0</v>
      </c>
      <c r="N69" s="7"/>
      <c r="O69" s="8"/>
      <c r="P69" s="9"/>
    </row>
    <row r="70" spans="1:16" x14ac:dyDescent="0.25">
      <c r="A70" s="25">
        <v>11</v>
      </c>
      <c r="B70" s="43" t="s">
        <v>78</v>
      </c>
      <c r="C70" s="44">
        <v>1240</v>
      </c>
      <c r="D70" s="44">
        <v>4778</v>
      </c>
      <c r="E70" s="28">
        <v>14896.611246856201</v>
      </c>
      <c r="F70" s="28">
        <v>185.33</v>
      </c>
      <c r="G70" s="45"/>
      <c r="H70" s="28">
        <v>565.80879452006002</v>
      </c>
      <c r="I70" s="45"/>
      <c r="J70" s="30">
        <f t="shared" si="5"/>
        <v>48.228422194821306</v>
      </c>
      <c r="K70" s="31">
        <f t="shared" si="6"/>
        <v>230435.4012468562</v>
      </c>
      <c r="L70" s="31">
        <f t="shared" si="7"/>
        <v>215538.79</v>
      </c>
      <c r="M70" s="31">
        <f t="shared" si="8"/>
        <v>0</v>
      </c>
      <c r="N70" s="7"/>
      <c r="O70" s="8"/>
      <c r="P70" s="9"/>
    </row>
    <row r="71" spans="1:16" x14ac:dyDescent="0.25">
      <c r="A71" s="25">
        <v>12</v>
      </c>
      <c r="B71" s="43" t="s">
        <v>79</v>
      </c>
      <c r="C71" s="44">
        <v>859</v>
      </c>
      <c r="D71" s="44">
        <v>4575</v>
      </c>
      <c r="E71" s="28">
        <v>12677.827186697899</v>
      </c>
      <c r="F71" s="28">
        <v>178.81</v>
      </c>
      <c r="G71" s="45"/>
      <c r="H71" s="28">
        <v>115.87641843972</v>
      </c>
      <c r="I71" s="45"/>
      <c r="J71" s="30">
        <f t="shared" si="5"/>
        <v>48.225979712939427</v>
      </c>
      <c r="K71" s="31">
        <f t="shared" si="6"/>
        <v>220633.85718669789</v>
      </c>
      <c r="L71" s="31">
        <f t="shared" si="7"/>
        <v>207956.03</v>
      </c>
      <c r="M71" s="31">
        <f t="shared" si="8"/>
        <v>0</v>
      </c>
      <c r="N71" s="7"/>
      <c r="O71" s="8"/>
      <c r="P71" s="9"/>
    </row>
    <row r="72" spans="1:16" x14ac:dyDescent="0.25">
      <c r="A72" s="25">
        <v>13</v>
      </c>
      <c r="B72" s="43" t="s">
        <v>80</v>
      </c>
      <c r="C72" s="44">
        <v>1411</v>
      </c>
      <c r="D72" s="44">
        <v>7875</v>
      </c>
      <c r="E72" s="28">
        <v>34724.176775313797</v>
      </c>
      <c r="F72" s="28">
        <v>266.92218538622097</v>
      </c>
      <c r="G72" s="45"/>
      <c r="H72" s="28">
        <v>233.58100487943</v>
      </c>
      <c r="I72" s="28">
        <v>56</v>
      </c>
      <c r="J72" s="30">
        <f t="shared" si="5"/>
        <v>43.829165508506513</v>
      </c>
      <c r="K72" s="31">
        <f t="shared" si="6"/>
        <v>345154.67837948882</v>
      </c>
      <c r="L72" s="31">
        <f t="shared" si="7"/>
        <v>310430.50160417502</v>
      </c>
      <c r="M72" s="31">
        <f t="shared" si="8"/>
        <v>0</v>
      </c>
      <c r="N72" s="7"/>
      <c r="O72" s="8"/>
      <c r="P72" s="9"/>
    </row>
    <row r="73" spans="1:16" x14ac:dyDescent="0.25">
      <c r="A73" s="25">
        <v>14</v>
      </c>
      <c r="B73" s="43" t="s">
        <v>81</v>
      </c>
      <c r="C73" s="44">
        <v>3610</v>
      </c>
      <c r="D73" s="44">
        <v>6840.2</v>
      </c>
      <c r="E73" s="28">
        <v>18552.750231137601</v>
      </c>
      <c r="F73" s="28">
        <v>234.51</v>
      </c>
      <c r="G73" s="45"/>
      <c r="H73" s="28">
        <v>697.51805555555995</v>
      </c>
      <c r="I73" s="45"/>
      <c r="J73" s="30">
        <f t="shared" si="5"/>
        <v>42.584702235481075</v>
      </c>
      <c r="K73" s="31">
        <f t="shared" si="6"/>
        <v>291287.88023113762</v>
      </c>
      <c r="L73" s="31">
        <f t="shared" si="7"/>
        <v>272735.13</v>
      </c>
      <c r="M73" s="31">
        <f t="shared" si="8"/>
        <v>0</v>
      </c>
      <c r="N73" s="7"/>
      <c r="O73" s="8"/>
      <c r="P73" s="9"/>
    </row>
    <row r="74" spans="1:16" x14ac:dyDescent="0.25">
      <c r="A74" s="25">
        <v>15</v>
      </c>
      <c r="B74" s="43" t="s">
        <v>82</v>
      </c>
      <c r="C74" s="44">
        <v>1001</v>
      </c>
      <c r="D74" s="44">
        <v>5667</v>
      </c>
      <c r="E74" s="28">
        <v>19103.46875</v>
      </c>
      <c r="F74" s="28">
        <v>188.125</v>
      </c>
      <c r="G74" s="45"/>
      <c r="H74" s="28">
        <v>203.858253022312</v>
      </c>
      <c r="I74" s="28">
        <v>50</v>
      </c>
      <c r="J74" s="30">
        <f t="shared" si="5"/>
        <v>41.978620742897476</v>
      </c>
      <c r="K74" s="31">
        <f t="shared" si="6"/>
        <v>237892.84375</v>
      </c>
      <c r="L74" s="31">
        <f t="shared" si="7"/>
        <v>218789.375</v>
      </c>
      <c r="M74" s="31">
        <f t="shared" si="8"/>
        <v>0</v>
      </c>
      <c r="N74" s="7"/>
      <c r="O74" s="8"/>
      <c r="P74" s="9"/>
    </row>
    <row r="75" spans="1:16" x14ac:dyDescent="0.25">
      <c r="A75" s="25">
        <v>16</v>
      </c>
      <c r="B75" s="43" t="s">
        <v>83</v>
      </c>
      <c r="C75" s="44">
        <v>160</v>
      </c>
      <c r="D75" s="44">
        <v>1310</v>
      </c>
      <c r="E75" s="28">
        <v>4887.8825093924597</v>
      </c>
      <c r="F75" s="29"/>
      <c r="G75" s="28">
        <v>5216.3683942225998</v>
      </c>
      <c r="H75" s="31"/>
      <c r="I75" s="29"/>
      <c r="J75" s="30">
        <f t="shared" si="5"/>
        <v>41.559833782066534</v>
      </c>
      <c r="K75" s="31">
        <f t="shared" si="6"/>
        <v>54443.38225450716</v>
      </c>
      <c r="L75" s="31">
        <f t="shared" si="7"/>
        <v>0</v>
      </c>
      <c r="M75" s="31">
        <f t="shared" si="8"/>
        <v>49555.499745114699</v>
      </c>
      <c r="N75" s="7"/>
      <c r="O75" s="8"/>
      <c r="P75" s="9"/>
    </row>
    <row r="76" spans="1:16" x14ac:dyDescent="0.25">
      <c r="A76" s="25">
        <v>17</v>
      </c>
      <c r="B76" s="43" t="s">
        <v>84</v>
      </c>
      <c r="C76" s="44">
        <v>999</v>
      </c>
      <c r="D76" s="44">
        <v>6598.1</v>
      </c>
      <c r="E76" s="28">
        <v>11088.043191885999</v>
      </c>
      <c r="F76" s="28">
        <v>226.21311684998199</v>
      </c>
      <c r="G76" s="45"/>
      <c r="H76" s="28">
        <v>313.70012185090002</v>
      </c>
      <c r="I76" s="45"/>
      <c r="J76" s="30">
        <f t="shared" si="5"/>
        <v>41.553462070658981</v>
      </c>
      <c r="K76" s="31">
        <f t="shared" si="6"/>
        <v>274173.89808841504</v>
      </c>
      <c r="L76" s="31">
        <f t="shared" si="7"/>
        <v>263085.85489652905</v>
      </c>
      <c r="M76" s="31">
        <f t="shared" si="8"/>
        <v>0</v>
      </c>
      <c r="N76" s="7"/>
      <c r="O76" s="8"/>
      <c r="P76" s="9"/>
    </row>
    <row r="77" spans="1:16" ht="25.5" x14ac:dyDescent="0.25">
      <c r="A77" s="25">
        <v>18</v>
      </c>
      <c r="B77" s="43" t="s">
        <v>85</v>
      </c>
      <c r="C77" s="44"/>
      <c r="D77" s="44">
        <v>1750</v>
      </c>
      <c r="E77" s="28">
        <v>24449.416415983302</v>
      </c>
      <c r="F77" s="31"/>
      <c r="G77" s="28">
        <v>4495.4269877010001</v>
      </c>
      <c r="H77" s="31"/>
      <c r="I77" s="31"/>
      <c r="J77" s="30">
        <f t="shared" si="5"/>
        <v>38.374841599510169</v>
      </c>
      <c r="K77" s="31">
        <f t="shared" si="6"/>
        <v>67155.972799142794</v>
      </c>
      <c r="L77" s="31">
        <f t="shared" si="7"/>
        <v>0</v>
      </c>
      <c r="M77" s="31">
        <f t="shared" si="8"/>
        <v>42706.556383159499</v>
      </c>
      <c r="N77" s="7"/>
      <c r="O77" s="8"/>
      <c r="P77" s="9"/>
    </row>
    <row r="78" spans="1:16" x14ac:dyDescent="0.25">
      <c r="A78" s="25">
        <v>19</v>
      </c>
      <c r="B78" s="43" t="s">
        <v>86</v>
      </c>
      <c r="C78" s="44">
        <v>1503</v>
      </c>
      <c r="D78" s="44">
        <v>9462</v>
      </c>
      <c r="E78" s="28">
        <v>30895.1481481468</v>
      </c>
      <c r="F78" s="28">
        <v>279.25</v>
      </c>
      <c r="G78" s="45"/>
      <c r="H78" s="28">
        <v>525.24629629629999</v>
      </c>
      <c r="I78" s="45"/>
      <c r="J78" s="30">
        <f t="shared" si="5"/>
        <v>37.588554021152696</v>
      </c>
      <c r="K78" s="31">
        <f t="shared" si="6"/>
        <v>355662.89814814681</v>
      </c>
      <c r="L78" s="31">
        <f t="shared" si="7"/>
        <v>324767.75</v>
      </c>
      <c r="M78" s="31">
        <f t="shared" si="8"/>
        <v>0</v>
      </c>
      <c r="N78" s="7"/>
      <c r="O78" s="8"/>
      <c r="P78" s="9"/>
    </row>
    <row r="79" spans="1:16" x14ac:dyDescent="0.25">
      <c r="A79" s="25">
        <v>20</v>
      </c>
      <c r="B79" s="43" t="s">
        <v>87</v>
      </c>
      <c r="C79" s="44">
        <v>637</v>
      </c>
      <c r="D79" s="44">
        <v>5302.9</v>
      </c>
      <c r="E79" s="28">
        <v>14595.452091063</v>
      </c>
      <c r="F79" s="28">
        <v>157.324417223198</v>
      </c>
      <c r="G79" s="45"/>
      <c r="H79" s="28">
        <v>128.04915259059999</v>
      </c>
      <c r="I79" s="46"/>
      <c r="J79" s="30">
        <f t="shared" si="5"/>
        <v>37.255793871587677</v>
      </c>
      <c r="K79" s="31">
        <f t="shared" si="6"/>
        <v>197563.74932164227</v>
      </c>
      <c r="L79" s="31">
        <f t="shared" si="7"/>
        <v>182968.29723057928</v>
      </c>
      <c r="M79" s="31">
        <f t="shared" si="8"/>
        <v>0</v>
      </c>
      <c r="N79" s="7"/>
      <c r="O79" s="8"/>
      <c r="P79" s="9"/>
    </row>
    <row r="80" spans="1:16" x14ac:dyDescent="0.25">
      <c r="A80" s="25">
        <v>21</v>
      </c>
      <c r="B80" s="43" t="s">
        <v>88</v>
      </c>
      <c r="C80" s="44">
        <v>391</v>
      </c>
      <c r="D80" s="44">
        <v>5626</v>
      </c>
      <c r="E80" s="28">
        <v>8647.4675839792908</v>
      </c>
      <c r="F80" s="28">
        <v>168.058333333333</v>
      </c>
      <c r="G80" s="45"/>
      <c r="H80" s="28">
        <v>323.323585271318</v>
      </c>
      <c r="I80" s="45"/>
      <c r="J80" s="30">
        <f t="shared" si="5"/>
        <v>36.277872245048982</v>
      </c>
      <c r="K80" s="31">
        <f t="shared" si="6"/>
        <v>204099.30925064557</v>
      </c>
      <c r="L80" s="31">
        <f t="shared" si="7"/>
        <v>195451.84166666627</v>
      </c>
      <c r="M80" s="31">
        <f t="shared" si="8"/>
        <v>0</v>
      </c>
      <c r="N80" s="7"/>
      <c r="O80" s="8"/>
      <c r="P80" s="9"/>
    </row>
    <row r="81" spans="1:16" x14ac:dyDescent="0.25">
      <c r="A81" s="25">
        <v>22</v>
      </c>
      <c r="B81" s="43" t="s">
        <v>89</v>
      </c>
      <c r="C81" s="44">
        <v>1365</v>
      </c>
      <c r="D81" s="44">
        <v>7804.9</v>
      </c>
      <c r="E81" s="28">
        <v>15039.469922878799</v>
      </c>
      <c r="F81" s="28">
        <v>217.59134722221799</v>
      </c>
      <c r="G81" s="45"/>
      <c r="H81" s="28">
        <v>582.62673611109994</v>
      </c>
      <c r="I81" s="28">
        <v>37</v>
      </c>
      <c r="J81" s="30">
        <f t="shared" si="5"/>
        <v>34.349986129523543</v>
      </c>
      <c r="K81" s="31">
        <f t="shared" si="6"/>
        <v>268098.20674231829</v>
      </c>
      <c r="L81" s="31">
        <f t="shared" si="7"/>
        <v>253058.73681943951</v>
      </c>
      <c r="M81" s="31">
        <f t="shared" si="8"/>
        <v>0</v>
      </c>
      <c r="N81" s="7"/>
      <c r="O81" s="8"/>
      <c r="P81" s="9"/>
    </row>
    <row r="82" spans="1:16" x14ac:dyDescent="0.25">
      <c r="A82" s="25">
        <v>23</v>
      </c>
      <c r="B82" s="43" t="s">
        <v>90</v>
      </c>
      <c r="C82" s="44">
        <v>733</v>
      </c>
      <c r="D82" s="44">
        <v>5000</v>
      </c>
      <c r="E82" s="28">
        <v>10053.145833333299</v>
      </c>
      <c r="F82" s="28">
        <v>136.69455625000001</v>
      </c>
      <c r="G82" s="45"/>
      <c r="H82" s="28">
        <v>227.7395833333</v>
      </c>
      <c r="I82" s="28">
        <v>38</v>
      </c>
      <c r="J82" s="30">
        <f t="shared" si="5"/>
        <v>33.805782950416663</v>
      </c>
      <c r="K82" s="31">
        <f t="shared" si="6"/>
        <v>169028.91475208331</v>
      </c>
      <c r="L82" s="31">
        <f t="shared" si="7"/>
        <v>158975.76891874999</v>
      </c>
      <c r="M82" s="31">
        <f t="shared" si="8"/>
        <v>0</v>
      </c>
      <c r="N82" s="7"/>
      <c r="O82" s="8"/>
      <c r="P82" s="9"/>
    </row>
    <row r="83" spans="1:16" x14ac:dyDescent="0.25">
      <c r="A83" s="25">
        <v>24</v>
      </c>
      <c r="B83" s="43" t="s">
        <v>91</v>
      </c>
      <c r="C83" s="44">
        <v>1550</v>
      </c>
      <c r="D83" s="44">
        <v>6358.8</v>
      </c>
      <c r="E83" s="28">
        <v>19007.3125</v>
      </c>
      <c r="F83" s="28">
        <v>157.97931249999999</v>
      </c>
      <c r="G83" s="45"/>
      <c r="H83" s="28">
        <v>775.16517857140002</v>
      </c>
      <c r="I83" s="45"/>
      <c r="J83" s="30">
        <f t="shared" si="5"/>
        <v>31.882942211973955</v>
      </c>
      <c r="K83" s="31">
        <f t="shared" si="6"/>
        <v>202737.25293749999</v>
      </c>
      <c r="L83" s="31">
        <f t="shared" si="7"/>
        <v>183729.94043749999</v>
      </c>
      <c r="M83" s="31">
        <f t="shared" si="8"/>
        <v>0</v>
      </c>
      <c r="N83" s="7"/>
      <c r="O83" s="8"/>
      <c r="P83" s="9"/>
    </row>
    <row r="84" spans="1:16" x14ac:dyDescent="0.25">
      <c r="A84" s="25">
        <v>25</v>
      </c>
      <c r="B84" s="43" t="s">
        <v>92</v>
      </c>
      <c r="C84" s="44">
        <v>964</v>
      </c>
      <c r="D84" s="44">
        <v>6636.6</v>
      </c>
      <c r="E84" s="28">
        <v>15724.7847158071</v>
      </c>
      <c r="F84" s="28">
        <v>160.58612530290799</v>
      </c>
      <c r="G84" s="45"/>
      <c r="H84" s="28">
        <v>251.599515521141</v>
      </c>
      <c r="I84" s="28">
        <v>96.730640913100004</v>
      </c>
      <c r="J84" s="30">
        <f t="shared" si="5"/>
        <v>30.510569936878685</v>
      </c>
      <c r="K84" s="31">
        <f t="shared" si="6"/>
        <v>202486.44844308909</v>
      </c>
      <c r="L84" s="31">
        <f t="shared" si="7"/>
        <v>186761.66372728199</v>
      </c>
      <c r="M84" s="31">
        <f t="shared" si="8"/>
        <v>0</v>
      </c>
      <c r="N84" s="7"/>
      <c r="O84" s="8"/>
      <c r="P84" s="9"/>
    </row>
    <row r="85" spans="1:16" x14ac:dyDescent="0.25">
      <c r="A85" s="25">
        <v>26</v>
      </c>
      <c r="B85" s="43" t="s">
        <v>93</v>
      </c>
      <c r="C85" s="44">
        <v>275</v>
      </c>
      <c r="D85" s="44">
        <v>640.70000000000005</v>
      </c>
      <c r="E85" s="28">
        <v>428.72015977439997</v>
      </c>
      <c r="F85" s="28">
        <v>16.388571428571801</v>
      </c>
      <c r="G85" s="45"/>
      <c r="H85" s="28">
        <v>24</v>
      </c>
      <c r="I85" s="45"/>
      <c r="J85" s="30">
        <f t="shared" si="5"/>
        <v>30.417713018890904</v>
      </c>
      <c r="K85" s="31">
        <f t="shared" si="6"/>
        <v>19488.628731203404</v>
      </c>
      <c r="L85" s="31">
        <f t="shared" si="7"/>
        <v>19059.908571429005</v>
      </c>
      <c r="M85" s="31">
        <f t="shared" si="8"/>
        <v>0</v>
      </c>
      <c r="N85" s="7"/>
      <c r="O85" s="8"/>
      <c r="P85" s="9"/>
    </row>
    <row r="86" spans="1:16" x14ac:dyDescent="0.25">
      <c r="A86" s="25">
        <v>27</v>
      </c>
      <c r="B86" s="43" t="s">
        <v>94</v>
      </c>
      <c r="C86" s="44">
        <v>1158</v>
      </c>
      <c r="D86" s="44">
        <v>4140</v>
      </c>
      <c r="E86" s="28">
        <v>11430.1579211468</v>
      </c>
      <c r="F86" s="45"/>
      <c r="G86" s="28">
        <v>11897.730739299601</v>
      </c>
      <c r="H86" s="28">
        <v>199.5845536308</v>
      </c>
      <c r="I86" s="45"/>
      <c r="J86" s="30">
        <f t="shared" si="5"/>
        <v>30.062463754708457</v>
      </c>
      <c r="K86" s="31">
        <f t="shared" si="6"/>
        <v>124458.59994449301</v>
      </c>
      <c r="L86" s="31">
        <f t="shared" si="7"/>
        <v>0</v>
      </c>
      <c r="M86" s="31">
        <f t="shared" si="8"/>
        <v>113028.4420233462</v>
      </c>
      <c r="N86" s="7"/>
      <c r="O86" s="8"/>
      <c r="P86" s="9"/>
    </row>
    <row r="87" spans="1:16" x14ac:dyDescent="0.25">
      <c r="A87" s="25">
        <v>28</v>
      </c>
      <c r="B87" s="43" t="s">
        <v>95</v>
      </c>
      <c r="C87" s="44">
        <v>527</v>
      </c>
      <c r="D87" s="44">
        <v>5073</v>
      </c>
      <c r="E87" s="28">
        <v>150866.74509273301</v>
      </c>
      <c r="F87" s="45"/>
      <c r="G87" s="45"/>
      <c r="H87" s="28">
        <v>217.25525099462001</v>
      </c>
      <c r="I87" s="45"/>
      <c r="J87" s="30">
        <f t="shared" si="5"/>
        <v>29.739157321650502</v>
      </c>
      <c r="K87" s="31">
        <f t="shared" si="6"/>
        <v>150866.74509273301</v>
      </c>
      <c r="L87" s="31">
        <f t="shared" si="7"/>
        <v>0</v>
      </c>
      <c r="M87" s="31">
        <f t="shared" si="8"/>
        <v>0</v>
      </c>
      <c r="N87" s="7"/>
      <c r="O87" s="8"/>
      <c r="P87" s="9"/>
    </row>
    <row r="88" spans="1:16" x14ac:dyDescent="0.25">
      <c r="A88" s="25">
        <v>29</v>
      </c>
      <c r="B88" s="43" t="s">
        <v>96</v>
      </c>
      <c r="C88" s="44">
        <v>1270</v>
      </c>
      <c r="D88" s="44">
        <v>7974.9</v>
      </c>
      <c r="E88" s="28">
        <v>18262.9843749998</v>
      </c>
      <c r="F88" s="28">
        <v>174.89207548610901</v>
      </c>
      <c r="G88" s="45"/>
      <c r="H88" s="28">
        <v>364.191666666667</v>
      </c>
      <c r="I88" s="45"/>
      <c r="J88" s="30">
        <f t="shared" si="5"/>
        <v>27.795015381427298</v>
      </c>
      <c r="K88" s="31">
        <f t="shared" si="6"/>
        <v>221662.46816534456</v>
      </c>
      <c r="L88" s="31">
        <f t="shared" si="7"/>
        <v>203399.48379034476</v>
      </c>
      <c r="M88" s="31">
        <f t="shared" si="8"/>
        <v>0</v>
      </c>
      <c r="N88" s="7"/>
      <c r="O88" s="8"/>
      <c r="P88" s="9"/>
    </row>
    <row r="89" spans="1:16" x14ac:dyDescent="0.25">
      <c r="A89" s="25">
        <v>30</v>
      </c>
      <c r="B89" s="43" t="s">
        <v>97</v>
      </c>
      <c r="C89" s="44">
        <v>627</v>
      </c>
      <c r="D89" s="44">
        <v>9508</v>
      </c>
      <c r="E89" s="28">
        <v>45074.2685183832</v>
      </c>
      <c r="F89" s="28">
        <v>181.95151738241</v>
      </c>
      <c r="G89" s="45"/>
      <c r="H89" s="28">
        <v>422.86441604605</v>
      </c>
      <c r="I89" s="46">
        <v>220</v>
      </c>
      <c r="J89" s="30">
        <f t="shared" si="5"/>
        <v>26.996622132322887</v>
      </c>
      <c r="K89" s="31">
        <f t="shared" si="6"/>
        <v>256683.88323412603</v>
      </c>
      <c r="L89" s="31">
        <f t="shared" si="7"/>
        <v>211609.61471574282</v>
      </c>
      <c r="M89" s="31">
        <f t="shared" si="8"/>
        <v>0</v>
      </c>
      <c r="N89" s="7"/>
      <c r="O89" s="8"/>
      <c r="P89" s="9"/>
    </row>
    <row r="90" spans="1:16" x14ac:dyDescent="0.25">
      <c r="A90" s="25">
        <v>31</v>
      </c>
      <c r="B90" s="43" t="s">
        <v>98</v>
      </c>
      <c r="C90" s="44">
        <v>1776</v>
      </c>
      <c r="D90" s="44">
        <v>7559.9</v>
      </c>
      <c r="E90" s="28">
        <v>31076.629560186098</v>
      </c>
      <c r="F90" s="28">
        <v>147.4</v>
      </c>
      <c r="G90" s="45"/>
      <c r="H90" s="28">
        <v>627.58588208940103</v>
      </c>
      <c r="I90" s="45"/>
      <c r="J90" s="30">
        <f t="shared" si="5"/>
        <v>26.786442884189753</v>
      </c>
      <c r="K90" s="31">
        <f t="shared" si="6"/>
        <v>202502.8295601861</v>
      </c>
      <c r="L90" s="31">
        <f t="shared" si="7"/>
        <v>171426.2</v>
      </c>
      <c r="M90" s="31">
        <f t="shared" si="8"/>
        <v>0</v>
      </c>
      <c r="N90" s="7"/>
      <c r="O90" s="8"/>
      <c r="P90" s="9"/>
    </row>
    <row r="91" spans="1:16" x14ac:dyDescent="0.25">
      <c r="A91" s="25">
        <v>32</v>
      </c>
      <c r="B91" s="43" t="s">
        <v>99</v>
      </c>
      <c r="C91" s="44">
        <v>1401</v>
      </c>
      <c r="D91" s="44">
        <v>9128.9</v>
      </c>
      <c r="E91" s="28">
        <v>23357.832834592398</v>
      </c>
      <c r="F91" s="28">
        <v>176.68597812499999</v>
      </c>
      <c r="G91" s="45"/>
      <c r="H91" s="28">
        <v>519.407570775105</v>
      </c>
      <c r="I91" s="45"/>
      <c r="J91" s="30">
        <f t="shared" si="5"/>
        <v>25.06803945644792</v>
      </c>
      <c r="K91" s="31">
        <f t="shared" si="6"/>
        <v>228843.62539396741</v>
      </c>
      <c r="L91" s="31">
        <f t="shared" si="7"/>
        <v>205485.792559375</v>
      </c>
      <c r="M91" s="31">
        <f t="shared" si="8"/>
        <v>0</v>
      </c>
      <c r="N91" s="7"/>
      <c r="O91" s="8"/>
      <c r="P91" s="9"/>
    </row>
    <row r="92" spans="1:16" x14ac:dyDescent="0.25">
      <c r="A92" s="25">
        <v>33</v>
      </c>
      <c r="B92" s="43" t="s">
        <v>100</v>
      </c>
      <c r="C92" s="44">
        <v>819</v>
      </c>
      <c r="D92" s="44">
        <v>7454.8</v>
      </c>
      <c r="E92" s="28">
        <v>9357.7696313809101</v>
      </c>
      <c r="F92" s="28">
        <v>148.84801458080199</v>
      </c>
      <c r="G92" s="45"/>
      <c r="H92" s="28">
        <v>210.89504452060001</v>
      </c>
      <c r="I92" s="45"/>
      <c r="J92" s="30">
        <f t="shared" si="5"/>
        <v>24.476580268934594</v>
      </c>
      <c r="K92" s="31">
        <f t="shared" si="6"/>
        <v>182468.01058885362</v>
      </c>
      <c r="L92" s="31">
        <f t="shared" si="7"/>
        <v>173110.24095747271</v>
      </c>
      <c r="M92" s="31">
        <f t="shared" si="8"/>
        <v>0</v>
      </c>
      <c r="N92" s="7"/>
      <c r="O92" s="8"/>
      <c r="P92" s="9"/>
    </row>
    <row r="93" spans="1:16" x14ac:dyDescent="0.25">
      <c r="A93" s="25">
        <v>34</v>
      </c>
      <c r="B93" s="43" t="s">
        <v>101</v>
      </c>
      <c r="C93" s="44">
        <v>1702</v>
      </c>
      <c r="D93" s="44">
        <v>9260.6</v>
      </c>
      <c r="E93" s="28">
        <v>30405.116925506401</v>
      </c>
      <c r="F93" s="28">
        <v>135.16915339479999</v>
      </c>
      <c r="G93" s="45"/>
      <c r="H93" s="28">
        <v>934.68917314739997</v>
      </c>
      <c r="I93" s="45"/>
      <c r="J93" s="30">
        <f t="shared" si="5"/>
        <v>20.258605524875151</v>
      </c>
      <c r="K93" s="31">
        <f t="shared" si="6"/>
        <v>187606.84232365881</v>
      </c>
      <c r="L93" s="31">
        <f t="shared" si="7"/>
        <v>157201.7253981524</v>
      </c>
      <c r="M93" s="31">
        <f t="shared" si="8"/>
        <v>0</v>
      </c>
      <c r="N93" s="7"/>
      <c r="O93" s="8"/>
      <c r="P93" s="9"/>
    </row>
    <row r="94" spans="1:16" x14ac:dyDescent="0.25">
      <c r="A94" s="25">
        <v>35</v>
      </c>
      <c r="B94" s="43" t="s">
        <v>102</v>
      </c>
      <c r="C94" s="44">
        <v>1177</v>
      </c>
      <c r="D94" s="44">
        <v>6951.6</v>
      </c>
      <c r="E94" s="28">
        <v>10902.9465531225</v>
      </c>
      <c r="F94" s="28">
        <v>84.13</v>
      </c>
      <c r="G94" s="45"/>
      <c r="H94" s="28">
        <v>137.06405587610001</v>
      </c>
      <c r="I94" s="45"/>
      <c r="J94" s="30">
        <f t="shared" si="5"/>
        <v>15.643324781794476</v>
      </c>
      <c r="K94" s="31">
        <f t="shared" si="6"/>
        <v>108746.13655312249</v>
      </c>
      <c r="L94" s="31">
        <f t="shared" si="7"/>
        <v>97843.189999999988</v>
      </c>
      <c r="M94" s="31">
        <f t="shared" si="8"/>
        <v>0</v>
      </c>
      <c r="N94" s="7"/>
      <c r="O94" s="8"/>
      <c r="P94" s="9"/>
    </row>
    <row r="95" spans="1:16" x14ac:dyDescent="0.25">
      <c r="A95" s="25">
        <v>36</v>
      </c>
      <c r="B95" s="43" t="s">
        <v>103</v>
      </c>
      <c r="C95" s="44">
        <v>1824</v>
      </c>
      <c r="D95" s="44">
        <v>16121.4</v>
      </c>
      <c r="E95" s="28">
        <v>42111.461805555002</v>
      </c>
      <c r="F95" s="28">
        <v>178.80491125</v>
      </c>
      <c r="G95" s="45"/>
      <c r="H95" s="28">
        <v>950.52083333332996</v>
      </c>
      <c r="I95" s="28">
        <v>242</v>
      </c>
      <c r="J95" s="30">
        <f t="shared" si="5"/>
        <v>15.511157442238579</v>
      </c>
      <c r="K95" s="31">
        <f t="shared" si="6"/>
        <v>250061.57358930502</v>
      </c>
      <c r="L95" s="31">
        <f t="shared" si="7"/>
        <v>207950.11178375001</v>
      </c>
      <c r="M95" s="31">
        <f t="shared" si="8"/>
        <v>0</v>
      </c>
      <c r="N95" s="7"/>
      <c r="O95" s="8"/>
      <c r="P95" s="9"/>
    </row>
    <row r="96" spans="1:16" x14ac:dyDescent="0.25">
      <c r="A96" s="25">
        <v>37</v>
      </c>
      <c r="B96" s="43" t="s">
        <v>104</v>
      </c>
      <c r="C96" s="44">
        <v>57</v>
      </c>
      <c r="D96" s="44">
        <v>626</v>
      </c>
      <c r="E96" s="28">
        <v>6295.8496732029998</v>
      </c>
      <c r="F96" s="45"/>
      <c r="G96" s="45"/>
      <c r="H96" s="28">
        <v>56.520373774509999</v>
      </c>
      <c r="I96" s="45"/>
      <c r="J96" s="30">
        <f t="shared" si="5"/>
        <v>10.057267848567092</v>
      </c>
      <c r="K96" s="31">
        <f t="shared" si="6"/>
        <v>6295.8496732029998</v>
      </c>
      <c r="L96" s="31">
        <f t="shared" si="7"/>
        <v>0</v>
      </c>
      <c r="M96" s="31">
        <f t="shared" si="8"/>
        <v>0</v>
      </c>
      <c r="N96" s="7"/>
      <c r="O96" s="8"/>
      <c r="P96" s="9"/>
    </row>
    <row r="97" spans="1:16" x14ac:dyDescent="0.25">
      <c r="A97" s="25">
        <v>38</v>
      </c>
      <c r="B97" s="43" t="s">
        <v>105</v>
      </c>
      <c r="C97" s="44">
        <v>667</v>
      </c>
      <c r="D97" s="44">
        <v>12618.4</v>
      </c>
      <c r="E97" s="32">
        <v>13096.22</v>
      </c>
      <c r="F97" s="47">
        <v>86.76</v>
      </c>
      <c r="G97" s="45"/>
      <c r="H97" s="32">
        <v>357.66</v>
      </c>
      <c r="I97" s="28">
        <v>85.761142247099997</v>
      </c>
      <c r="J97" s="30">
        <f t="shared" si="5"/>
        <v>9.0342753439421806</v>
      </c>
      <c r="K97" s="31">
        <f t="shared" si="6"/>
        <v>113998.1</v>
      </c>
      <c r="L97" s="31">
        <f t="shared" si="7"/>
        <v>100901.88</v>
      </c>
      <c r="M97" s="31">
        <f t="shared" si="8"/>
        <v>0</v>
      </c>
      <c r="N97" s="7"/>
      <c r="O97" s="8"/>
      <c r="P97" s="9"/>
    </row>
    <row r="98" spans="1:16" x14ac:dyDescent="0.25">
      <c r="A98" s="25">
        <v>39</v>
      </c>
      <c r="B98" s="43" t="s">
        <v>106</v>
      </c>
      <c r="C98" s="44">
        <v>351</v>
      </c>
      <c r="D98" s="44">
        <v>5309</v>
      </c>
      <c r="E98" s="28">
        <v>3329.4309584130001</v>
      </c>
      <c r="F98" s="28">
        <v>37.507564583334101</v>
      </c>
      <c r="G98" s="45"/>
      <c r="H98" s="28">
        <v>105.91572619332</v>
      </c>
      <c r="I98" s="28">
        <v>60.645138888890003</v>
      </c>
      <c r="J98" s="30">
        <f t="shared" si="5"/>
        <v>8.8436105799266453</v>
      </c>
      <c r="K98" s="31">
        <f t="shared" si="6"/>
        <v>46950.728568830564</v>
      </c>
      <c r="L98" s="31">
        <f t="shared" si="7"/>
        <v>43621.297610417561</v>
      </c>
      <c r="M98" s="31">
        <f t="shared" si="8"/>
        <v>0</v>
      </c>
      <c r="N98" s="7"/>
      <c r="O98" s="8"/>
      <c r="P98" s="9"/>
    </row>
    <row r="99" spans="1:16" x14ac:dyDescent="0.25">
      <c r="A99" s="41"/>
      <c r="B99" s="37" t="s">
        <v>65</v>
      </c>
      <c r="C99" s="38">
        <f t="shared" ref="C99:I99" si="9">SUM(C60:C98)</f>
        <v>35622</v>
      </c>
      <c r="D99" s="38">
        <f t="shared" si="9"/>
        <v>213173.55999999997</v>
      </c>
      <c r="E99" s="38">
        <f t="shared" si="9"/>
        <v>770192.77471901604</v>
      </c>
      <c r="F99" s="38">
        <f t="shared" si="9"/>
        <v>5163.1341884248259</v>
      </c>
      <c r="G99" s="38">
        <f t="shared" si="9"/>
        <v>54472.453064875896</v>
      </c>
      <c r="H99" s="38">
        <f t="shared" si="9"/>
        <v>12292.767174733959</v>
      </c>
      <c r="I99" s="38">
        <f t="shared" si="9"/>
        <v>1204.26692204909</v>
      </c>
      <c r="J99" s="39"/>
      <c r="K99" s="40"/>
      <c r="L99" s="40"/>
      <c r="M99" s="40"/>
      <c r="O99" s="8"/>
    </row>
    <row r="100" spans="1:16" x14ac:dyDescent="0.25">
      <c r="A100" s="41"/>
      <c r="B100" s="37" t="s">
        <v>66</v>
      </c>
      <c r="C100" s="38"/>
      <c r="D100" s="38"/>
      <c r="E100" s="38"/>
      <c r="F100" s="38"/>
      <c r="G100" s="38"/>
      <c r="H100" s="38"/>
      <c r="I100" s="38"/>
      <c r="J100" s="48">
        <f>SUM(J60:J94)/39</f>
        <v>43.967660946460811</v>
      </c>
      <c r="K100" s="40"/>
      <c r="L100" s="40"/>
      <c r="M100" s="40"/>
      <c r="O100" s="8"/>
    </row>
    <row r="101" spans="1:16" ht="13.5" customHeight="1" x14ac:dyDescent="0.25">
      <c r="A101" s="12"/>
      <c r="B101" s="13"/>
      <c r="C101" s="14"/>
      <c r="D101" s="14"/>
      <c r="E101" s="14"/>
      <c r="F101" s="14"/>
      <c r="G101" s="14"/>
      <c r="H101" s="14"/>
      <c r="I101" s="14"/>
      <c r="J101" s="15"/>
      <c r="K101" s="16"/>
      <c r="L101" s="16"/>
      <c r="M101" s="16"/>
      <c r="O101" s="8"/>
    </row>
    <row r="102" spans="1:16" hidden="1" x14ac:dyDescent="0.25">
      <c r="A102" s="12"/>
      <c r="B102" s="13"/>
      <c r="C102" s="14"/>
      <c r="D102" s="14"/>
      <c r="E102" s="14"/>
      <c r="F102" s="14"/>
      <c r="G102" s="14"/>
      <c r="H102" s="14"/>
      <c r="I102" s="14"/>
      <c r="J102" s="15"/>
      <c r="K102" s="16"/>
      <c r="L102" s="16"/>
      <c r="M102" s="16"/>
      <c r="O102" s="8"/>
    </row>
    <row r="103" spans="1:16" hidden="1" x14ac:dyDescent="0.25">
      <c r="A103" s="12"/>
      <c r="B103" s="13"/>
      <c r="C103" s="14"/>
      <c r="D103" s="14"/>
      <c r="E103" s="14"/>
      <c r="F103" s="14"/>
      <c r="G103" s="14"/>
      <c r="H103" s="14"/>
      <c r="I103" s="14"/>
      <c r="J103" s="15"/>
      <c r="K103" s="16"/>
      <c r="L103" s="16"/>
      <c r="M103" s="16"/>
      <c r="O103" s="8"/>
    </row>
    <row r="104" spans="1:16" hidden="1" x14ac:dyDescent="0.25">
      <c r="A104" s="12"/>
      <c r="B104" s="13"/>
      <c r="C104" s="14"/>
      <c r="D104" s="14"/>
      <c r="E104" s="14"/>
      <c r="F104" s="14"/>
      <c r="G104" s="14"/>
      <c r="H104" s="14"/>
      <c r="I104" s="14"/>
      <c r="J104" s="15"/>
      <c r="K104" s="16"/>
      <c r="L104" s="16"/>
      <c r="M104" s="16"/>
      <c r="O104" s="8"/>
    </row>
    <row r="105" spans="1:16" hidden="1" x14ac:dyDescent="0.25">
      <c r="A105" s="12"/>
      <c r="B105" s="13"/>
      <c r="C105" s="14"/>
      <c r="D105" s="14"/>
      <c r="E105" s="14"/>
      <c r="F105" s="14"/>
      <c r="G105" s="14"/>
      <c r="H105" s="14"/>
      <c r="I105" s="14"/>
      <c r="J105" s="15"/>
      <c r="K105" s="16"/>
      <c r="L105" s="16"/>
      <c r="M105" s="16"/>
      <c r="O105" s="8"/>
    </row>
    <row r="106" spans="1:16" x14ac:dyDescent="0.25">
      <c r="A106" s="12"/>
      <c r="B106" s="13"/>
      <c r="C106" s="14"/>
      <c r="D106" s="14"/>
      <c r="E106" s="14"/>
      <c r="F106" s="14"/>
      <c r="G106" s="14"/>
      <c r="H106" s="14"/>
      <c r="I106" s="14"/>
      <c r="J106" s="15"/>
      <c r="K106" s="16"/>
      <c r="L106" s="16"/>
      <c r="M106" s="16"/>
      <c r="O106" s="8"/>
    </row>
    <row r="107" spans="1:16" x14ac:dyDescent="0.25">
      <c r="A107" s="12"/>
      <c r="B107" s="13"/>
      <c r="C107" s="14"/>
      <c r="D107" s="14"/>
      <c r="E107" s="14"/>
      <c r="F107" s="14"/>
      <c r="G107" s="14"/>
      <c r="H107" s="14"/>
      <c r="I107" s="14"/>
      <c r="J107" s="15"/>
      <c r="K107" s="17"/>
      <c r="L107" s="16"/>
      <c r="M107" s="16"/>
      <c r="O107" s="8"/>
    </row>
    <row r="108" spans="1:16" ht="67.900000000000006" customHeight="1" x14ac:dyDescent="0.25">
      <c r="O108" s="8"/>
    </row>
    <row r="109" spans="1:16" ht="24.75" customHeight="1" x14ac:dyDescent="0.25">
      <c r="A109" s="21" t="s">
        <v>1</v>
      </c>
      <c r="B109" s="22" t="s">
        <v>2</v>
      </c>
      <c r="C109" s="22" t="s">
        <v>3</v>
      </c>
      <c r="D109" s="22" t="s">
        <v>4</v>
      </c>
      <c r="E109" s="22" t="s">
        <v>5</v>
      </c>
      <c r="F109" s="22"/>
      <c r="G109" s="22"/>
      <c r="H109" s="22"/>
      <c r="I109" s="22"/>
      <c r="J109" s="22" t="s">
        <v>6</v>
      </c>
      <c r="K109" s="22" t="s">
        <v>7</v>
      </c>
      <c r="L109" s="22"/>
      <c r="M109" s="22"/>
      <c r="O109" s="8"/>
    </row>
    <row r="110" spans="1:16" ht="38.25" x14ac:dyDescent="0.25">
      <c r="A110" s="21"/>
      <c r="B110" s="22"/>
      <c r="C110" s="22"/>
      <c r="D110" s="22"/>
      <c r="E110" s="23" t="s">
        <v>8</v>
      </c>
      <c r="F110" s="23" t="s">
        <v>9</v>
      </c>
      <c r="G110" s="23" t="s">
        <v>10</v>
      </c>
      <c r="H110" s="23" t="s">
        <v>11</v>
      </c>
      <c r="I110" s="23" t="s">
        <v>12</v>
      </c>
      <c r="J110" s="22"/>
      <c r="K110" s="23" t="s">
        <v>13</v>
      </c>
      <c r="L110" s="23" t="s">
        <v>14</v>
      </c>
      <c r="M110" s="23" t="s">
        <v>15</v>
      </c>
      <c r="O110" s="8"/>
    </row>
    <row r="111" spans="1:16" x14ac:dyDescent="0.25">
      <c r="A111" s="49" t="s">
        <v>107</v>
      </c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O111" s="8"/>
    </row>
    <row r="112" spans="1:16" ht="25.5" x14ac:dyDescent="0.25">
      <c r="A112" s="25">
        <v>1</v>
      </c>
      <c r="B112" s="43" t="s">
        <v>108</v>
      </c>
      <c r="C112" s="50">
        <v>20</v>
      </c>
      <c r="D112" s="51">
        <v>91.3</v>
      </c>
      <c r="E112" s="28">
        <v>1102.6599750658499</v>
      </c>
      <c r="F112" s="52"/>
      <c r="G112" s="28">
        <v>1221.20831084727</v>
      </c>
      <c r="H112" s="52"/>
      <c r="I112" s="52"/>
      <c r="J112" s="30">
        <f t="shared" ref="J112:J125" si="10">K112/D112</f>
        <v>139.14719526960477</v>
      </c>
      <c r="K112" s="53">
        <f t="shared" ref="K112:K125" si="11">L112+M112+E112</f>
        <v>12704.138928114915</v>
      </c>
      <c r="L112" s="53">
        <f t="shared" ref="L112:L125" si="12">F112*1163</f>
        <v>0</v>
      </c>
      <c r="M112" s="53">
        <f t="shared" ref="M112:M125" si="13">G112*9.5</f>
        <v>11601.478953049065</v>
      </c>
      <c r="O112" s="8"/>
    </row>
    <row r="113" spans="1:15" ht="25.5" x14ac:dyDescent="0.25">
      <c r="A113" s="25">
        <v>2</v>
      </c>
      <c r="B113" s="43" t="s">
        <v>109</v>
      </c>
      <c r="C113" s="50"/>
      <c r="D113" s="51">
        <v>679</v>
      </c>
      <c r="E113" s="28">
        <v>5850.6087466508998</v>
      </c>
      <c r="F113" s="52"/>
      <c r="G113" s="28">
        <v>6886.2610601833003</v>
      </c>
      <c r="H113" s="53"/>
      <c r="I113" s="53"/>
      <c r="J113" s="30">
        <f t="shared" si="10"/>
        <v>104.96331195639507</v>
      </c>
      <c r="K113" s="53">
        <f t="shared" si="11"/>
        <v>71270.088818392251</v>
      </c>
      <c r="L113" s="53">
        <f t="shared" si="12"/>
        <v>0</v>
      </c>
      <c r="M113" s="53">
        <f t="shared" si="13"/>
        <v>65419.480071741353</v>
      </c>
      <c r="O113" s="8"/>
    </row>
    <row r="114" spans="1:15" x14ac:dyDescent="0.25">
      <c r="A114" s="25">
        <v>3</v>
      </c>
      <c r="B114" s="43" t="s">
        <v>110</v>
      </c>
      <c r="C114" s="54"/>
      <c r="D114" s="51">
        <v>956</v>
      </c>
      <c r="E114" s="28">
        <v>7905.4710476869996</v>
      </c>
      <c r="F114" s="52"/>
      <c r="G114" s="28">
        <v>8620.2122067168002</v>
      </c>
      <c r="H114" s="53">
        <v>130.16999999999999</v>
      </c>
      <c r="I114" s="52"/>
      <c r="J114" s="30">
        <f t="shared" si="10"/>
        <v>93.930425744243308</v>
      </c>
      <c r="K114" s="53">
        <f t="shared" si="11"/>
        <v>89797.487011496603</v>
      </c>
      <c r="L114" s="53">
        <f t="shared" si="12"/>
        <v>0</v>
      </c>
      <c r="M114" s="53">
        <f t="shared" si="13"/>
        <v>81892.015963809608</v>
      </c>
      <c r="O114" s="8"/>
    </row>
    <row r="115" spans="1:15" ht="25.5" x14ac:dyDescent="0.25">
      <c r="A115" s="25">
        <v>4</v>
      </c>
      <c r="B115" s="43" t="s">
        <v>111</v>
      </c>
      <c r="C115" s="50">
        <v>30</v>
      </c>
      <c r="D115" s="51">
        <v>137.5</v>
      </c>
      <c r="E115" s="28">
        <v>932.90077866857996</v>
      </c>
      <c r="F115" s="52"/>
      <c r="G115" s="28">
        <v>1204.6359495378499</v>
      </c>
      <c r="H115" s="53"/>
      <c r="I115" s="53"/>
      <c r="J115" s="30">
        <f t="shared" si="10"/>
        <v>90.014125812932036</v>
      </c>
      <c r="K115" s="53">
        <f t="shared" si="11"/>
        <v>12376.942299278155</v>
      </c>
      <c r="L115" s="53">
        <f t="shared" si="12"/>
        <v>0</v>
      </c>
      <c r="M115" s="53">
        <f t="shared" si="13"/>
        <v>11444.041520609575</v>
      </c>
      <c r="O115" s="8"/>
    </row>
    <row r="116" spans="1:15" ht="25.5" x14ac:dyDescent="0.25">
      <c r="A116" s="25">
        <v>5</v>
      </c>
      <c r="B116" s="43" t="s">
        <v>112</v>
      </c>
      <c r="C116" s="50">
        <v>44</v>
      </c>
      <c r="D116" s="51">
        <v>647</v>
      </c>
      <c r="E116" s="28">
        <v>25780.132544486001</v>
      </c>
      <c r="F116" s="29"/>
      <c r="G116" s="28">
        <v>2991.0988128491999</v>
      </c>
      <c r="H116" s="31">
        <v>187.29</v>
      </c>
      <c r="I116" s="52"/>
      <c r="J116" s="30">
        <f t="shared" si="10"/>
        <v>83.76440690348285</v>
      </c>
      <c r="K116" s="53">
        <f t="shared" si="11"/>
        <v>54195.571266553401</v>
      </c>
      <c r="L116" s="53">
        <f t="shared" si="12"/>
        <v>0</v>
      </c>
      <c r="M116" s="53">
        <f t="shared" si="13"/>
        <v>28415.4387220674</v>
      </c>
      <c r="O116" s="8"/>
    </row>
    <row r="117" spans="1:15" ht="25.5" x14ac:dyDescent="0.25">
      <c r="A117" s="25">
        <v>6</v>
      </c>
      <c r="B117" s="43" t="s">
        <v>113</v>
      </c>
      <c r="C117" s="54"/>
      <c r="D117" s="50">
        <v>537.4</v>
      </c>
      <c r="E117" s="28">
        <v>5306.9058103143998</v>
      </c>
      <c r="F117" s="28">
        <v>33.85</v>
      </c>
      <c r="G117" s="52"/>
      <c r="H117" s="53">
        <v>79.89</v>
      </c>
      <c r="I117" s="52"/>
      <c r="J117" s="30">
        <f t="shared" si="10"/>
        <v>83.130732806688499</v>
      </c>
      <c r="K117" s="53">
        <f t="shared" si="11"/>
        <v>44674.455810314401</v>
      </c>
      <c r="L117" s="53">
        <f t="shared" si="12"/>
        <v>39367.550000000003</v>
      </c>
      <c r="M117" s="53">
        <f t="shared" si="13"/>
        <v>0</v>
      </c>
      <c r="O117" s="8"/>
    </row>
    <row r="118" spans="1:15" x14ac:dyDescent="0.25">
      <c r="A118" s="25">
        <v>7</v>
      </c>
      <c r="B118" s="43" t="s">
        <v>114</v>
      </c>
      <c r="C118" s="50">
        <v>1060</v>
      </c>
      <c r="D118" s="51">
        <v>1559</v>
      </c>
      <c r="E118" s="55">
        <v>31756.15</v>
      </c>
      <c r="F118" s="55"/>
      <c r="G118" s="32">
        <v>8036.42</v>
      </c>
      <c r="H118" s="55"/>
      <c r="I118" s="53"/>
      <c r="J118" s="30">
        <f t="shared" si="10"/>
        <v>69.340692751763967</v>
      </c>
      <c r="K118" s="53">
        <f t="shared" si="11"/>
        <v>108102.14000000001</v>
      </c>
      <c r="L118" s="53">
        <f t="shared" si="12"/>
        <v>0</v>
      </c>
      <c r="M118" s="53">
        <f t="shared" si="13"/>
        <v>76345.990000000005</v>
      </c>
      <c r="O118" s="8"/>
    </row>
    <row r="119" spans="1:15" ht="25.5" x14ac:dyDescent="0.25">
      <c r="A119" s="25">
        <v>8</v>
      </c>
      <c r="B119" s="43" t="s">
        <v>115</v>
      </c>
      <c r="C119" s="50"/>
      <c r="D119" s="51">
        <v>522</v>
      </c>
      <c r="E119" s="28">
        <v>3026.8845386519001</v>
      </c>
      <c r="F119" s="52"/>
      <c r="G119" s="28">
        <v>3423.3215280054001</v>
      </c>
      <c r="H119" s="53"/>
      <c r="I119" s="53"/>
      <c r="J119" s="30">
        <f t="shared" si="10"/>
        <v>68.100457959201535</v>
      </c>
      <c r="K119" s="53">
        <f t="shared" si="11"/>
        <v>35548.439054703202</v>
      </c>
      <c r="L119" s="53">
        <f t="shared" si="12"/>
        <v>0</v>
      </c>
      <c r="M119" s="53">
        <f t="shared" si="13"/>
        <v>32521.554516051299</v>
      </c>
      <c r="O119" s="8"/>
    </row>
    <row r="120" spans="1:15" ht="25.5" x14ac:dyDescent="0.25">
      <c r="A120" s="25">
        <v>9</v>
      </c>
      <c r="B120" s="43" t="s">
        <v>116</v>
      </c>
      <c r="C120" s="50">
        <v>200</v>
      </c>
      <c r="D120" s="51">
        <v>1186</v>
      </c>
      <c r="E120" s="28">
        <v>9451.5777777780004</v>
      </c>
      <c r="F120" s="52"/>
      <c r="G120" s="28">
        <v>7272.9288888888696</v>
      </c>
      <c r="H120" s="53">
        <v>159.29</v>
      </c>
      <c r="I120" s="52"/>
      <c r="J120" s="30">
        <f t="shared" si="10"/>
        <v>66.22630878770849</v>
      </c>
      <c r="K120" s="53">
        <f t="shared" si="11"/>
        <v>78544.40222222227</v>
      </c>
      <c r="L120" s="53">
        <f t="shared" si="12"/>
        <v>0</v>
      </c>
      <c r="M120" s="53">
        <f t="shared" si="13"/>
        <v>69092.824444444268</v>
      </c>
      <c r="O120" s="8"/>
    </row>
    <row r="121" spans="1:15" ht="38.25" x14ac:dyDescent="0.25">
      <c r="A121" s="25">
        <v>10</v>
      </c>
      <c r="B121" s="43" t="s">
        <v>117</v>
      </c>
      <c r="C121" s="54">
        <v>158</v>
      </c>
      <c r="D121" s="51">
        <v>1587.7</v>
      </c>
      <c r="E121" s="28">
        <v>18143.275307394</v>
      </c>
      <c r="F121" s="28">
        <v>66.25</v>
      </c>
      <c r="G121" s="29"/>
      <c r="H121" s="31">
        <v>185.13</v>
      </c>
      <c r="I121" s="52"/>
      <c r="J121" s="30">
        <f t="shared" si="10"/>
        <v>59.955927005979717</v>
      </c>
      <c r="K121" s="53">
        <f t="shared" si="11"/>
        <v>95192.025307393997</v>
      </c>
      <c r="L121" s="53">
        <f t="shared" si="12"/>
        <v>77048.75</v>
      </c>
      <c r="M121" s="53">
        <f t="shared" si="13"/>
        <v>0</v>
      </c>
      <c r="O121" s="8"/>
    </row>
    <row r="122" spans="1:15" ht="25.5" x14ac:dyDescent="0.25">
      <c r="A122" s="25">
        <v>11</v>
      </c>
      <c r="B122" s="43" t="s">
        <v>118</v>
      </c>
      <c r="C122" s="56"/>
      <c r="D122" s="51">
        <v>854.8</v>
      </c>
      <c r="E122" s="57">
        <v>49221.17</v>
      </c>
      <c r="F122" s="58"/>
      <c r="G122" s="52"/>
      <c r="H122" s="55">
        <v>85.24</v>
      </c>
      <c r="I122" s="52"/>
      <c r="J122" s="30">
        <f t="shared" si="10"/>
        <v>57.582089377632194</v>
      </c>
      <c r="K122" s="53">
        <f t="shared" si="11"/>
        <v>49221.17</v>
      </c>
      <c r="L122" s="53">
        <f t="shared" si="12"/>
        <v>0</v>
      </c>
      <c r="M122" s="53">
        <f t="shared" si="13"/>
        <v>0</v>
      </c>
      <c r="O122" s="8"/>
    </row>
    <row r="123" spans="1:15" ht="25.5" x14ac:dyDescent="0.25">
      <c r="A123" s="25">
        <v>12</v>
      </c>
      <c r="B123" s="43" t="s">
        <v>119</v>
      </c>
      <c r="C123" s="54"/>
      <c r="D123" s="50">
        <v>2500</v>
      </c>
      <c r="E123" s="28">
        <v>37581.882603972997</v>
      </c>
      <c r="F123" s="28">
        <v>89.689820391065197</v>
      </c>
      <c r="G123" s="29"/>
      <c r="H123" s="31">
        <v>355.48</v>
      </c>
      <c r="I123" s="52"/>
      <c r="J123" s="30">
        <f t="shared" si="10"/>
        <v>56.756457487512726</v>
      </c>
      <c r="K123" s="53">
        <f t="shared" si="11"/>
        <v>141891.14371878182</v>
      </c>
      <c r="L123" s="53">
        <f t="shared" si="12"/>
        <v>104309.26111480882</v>
      </c>
      <c r="M123" s="53">
        <f t="shared" si="13"/>
        <v>0</v>
      </c>
      <c r="O123" s="8"/>
    </row>
    <row r="124" spans="1:15" ht="25.5" x14ac:dyDescent="0.25">
      <c r="A124" s="25">
        <v>13</v>
      </c>
      <c r="B124" s="43" t="s">
        <v>120</v>
      </c>
      <c r="C124" s="50">
        <v>30</v>
      </c>
      <c r="D124" s="51">
        <v>350</v>
      </c>
      <c r="E124" s="28">
        <v>203.61</v>
      </c>
      <c r="F124" s="52"/>
      <c r="G124" s="28">
        <v>136.83000000000001</v>
      </c>
      <c r="H124" s="53"/>
      <c r="I124" s="53"/>
      <c r="J124" s="30">
        <f t="shared" si="10"/>
        <v>4.295700000000001</v>
      </c>
      <c r="K124" s="53">
        <f t="shared" si="11"/>
        <v>1503.4950000000003</v>
      </c>
      <c r="L124" s="53">
        <f t="shared" si="12"/>
        <v>0</v>
      </c>
      <c r="M124" s="53">
        <f t="shared" si="13"/>
        <v>1299.8850000000002</v>
      </c>
      <c r="O124" s="8"/>
    </row>
    <row r="125" spans="1:15" x14ac:dyDescent="0.25">
      <c r="A125" s="25">
        <v>14</v>
      </c>
      <c r="B125" s="43" t="s">
        <v>121</v>
      </c>
      <c r="C125" s="50">
        <v>10</v>
      </c>
      <c r="D125" s="50">
        <v>712.9</v>
      </c>
      <c r="E125" s="59"/>
      <c r="F125" s="53"/>
      <c r="G125" s="52"/>
      <c r="H125" s="53"/>
      <c r="I125" s="52"/>
      <c r="J125" s="30">
        <f t="shared" si="10"/>
        <v>0</v>
      </c>
      <c r="K125" s="53">
        <f t="shared" si="11"/>
        <v>0</v>
      </c>
      <c r="L125" s="53">
        <f t="shared" si="12"/>
        <v>0</v>
      </c>
      <c r="M125" s="53">
        <f t="shared" si="13"/>
        <v>0</v>
      </c>
      <c r="O125" s="8"/>
    </row>
    <row r="126" spans="1:15" x14ac:dyDescent="0.25">
      <c r="A126" s="41"/>
      <c r="B126" s="37" t="s">
        <v>65</v>
      </c>
      <c r="C126" s="38">
        <f t="shared" ref="C126:H126" si="14">SUM(C112:C125)</f>
        <v>1552</v>
      </c>
      <c r="D126" s="38">
        <f t="shared" si="14"/>
        <v>12320.6</v>
      </c>
      <c r="E126" s="38">
        <f t="shared" si="14"/>
        <v>196263.22913066961</v>
      </c>
      <c r="F126" s="38">
        <f t="shared" si="14"/>
        <v>189.78982039106518</v>
      </c>
      <c r="G126" s="38">
        <f t="shared" si="14"/>
        <v>39792.916757028688</v>
      </c>
      <c r="H126" s="38">
        <f t="shared" si="14"/>
        <v>1182.49</v>
      </c>
      <c r="I126" s="60"/>
      <c r="J126" s="61"/>
      <c r="K126" s="61"/>
      <c r="L126" s="61"/>
      <c r="M126" s="40"/>
      <c r="O126" s="8"/>
    </row>
    <row r="127" spans="1:15" x14ac:dyDescent="0.25">
      <c r="A127" s="41"/>
      <c r="B127" s="37" t="s">
        <v>66</v>
      </c>
      <c r="C127" s="38"/>
      <c r="D127" s="38"/>
      <c r="E127" s="38"/>
      <c r="F127" s="38"/>
      <c r="G127" s="38"/>
      <c r="H127" s="38"/>
      <c r="I127" s="40"/>
      <c r="J127" s="39">
        <f>SUM(J112:J121)/13</f>
        <v>66.044121922923097</v>
      </c>
      <c r="K127" s="40"/>
      <c r="L127" s="40"/>
      <c r="M127" s="40"/>
      <c r="O127" s="8"/>
    </row>
    <row r="128" spans="1:15" ht="16.5" customHeight="1" x14ac:dyDescent="0.25">
      <c r="F128" s="18"/>
      <c r="O128" s="8"/>
    </row>
    <row r="129" spans="1:15" ht="16.5" customHeight="1" x14ac:dyDescent="0.25">
      <c r="F129" s="18"/>
      <c r="O129" s="8"/>
    </row>
    <row r="130" spans="1:15" ht="28.5" customHeight="1" x14ac:dyDescent="0.25">
      <c r="A130" s="21" t="s">
        <v>1</v>
      </c>
      <c r="B130" s="22" t="s">
        <v>2</v>
      </c>
      <c r="C130" s="22" t="s">
        <v>3</v>
      </c>
      <c r="D130" s="22" t="s">
        <v>4</v>
      </c>
      <c r="E130" s="22" t="s">
        <v>5</v>
      </c>
      <c r="F130" s="22"/>
      <c r="G130" s="22"/>
      <c r="H130" s="22"/>
      <c r="I130" s="22"/>
      <c r="J130" s="22" t="s">
        <v>6</v>
      </c>
      <c r="K130" s="22" t="s">
        <v>7</v>
      </c>
      <c r="L130" s="22"/>
      <c r="M130" s="22"/>
      <c r="O130" s="8"/>
    </row>
    <row r="131" spans="1:15" ht="38.25" x14ac:dyDescent="0.25">
      <c r="A131" s="21"/>
      <c r="B131" s="22"/>
      <c r="C131" s="22"/>
      <c r="D131" s="22"/>
      <c r="E131" s="23" t="s">
        <v>8</v>
      </c>
      <c r="F131" s="23" t="s">
        <v>9</v>
      </c>
      <c r="G131" s="23" t="s">
        <v>10</v>
      </c>
      <c r="H131" s="23" t="s">
        <v>11</v>
      </c>
      <c r="I131" s="23" t="s">
        <v>12</v>
      </c>
      <c r="J131" s="22"/>
      <c r="K131" s="23" t="s">
        <v>13</v>
      </c>
      <c r="L131" s="23" t="s">
        <v>14</v>
      </c>
      <c r="M131" s="23" t="s">
        <v>15</v>
      </c>
      <c r="O131" s="8"/>
    </row>
    <row r="132" spans="1:15" x14ac:dyDescent="0.25">
      <c r="A132" s="49" t="s">
        <v>122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O132" s="8"/>
    </row>
    <row r="133" spans="1:15" x14ac:dyDescent="0.25">
      <c r="A133" s="62">
        <v>1</v>
      </c>
      <c r="B133" s="43" t="s">
        <v>123</v>
      </c>
      <c r="C133" s="50">
        <v>15</v>
      </c>
      <c r="D133" s="50">
        <v>351</v>
      </c>
      <c r="E133" s="28">
        <v>2068.39644972</v>
      </c>
      <c r="F133" s="28">
        <v>37.924295578524003</v>
      </c>
      <c r="G133" s="52"/>
      <c r="H133" s="28">
        <v>57.386649440138001</v>
      </c>
      <c r="I133" s="52"/>
      <c r="J133" s="63">
        <f t="shared" ref="J133:J142" si="15">K133/D133</f>
        <v>131.55086099015219</v>
      </c>
      <c r="K133" s="64">
        <f t="shared" ref="K133:K142" si="16">L133+M133+E133</f>
        <v>46174.352207543416</v>
      </c>
      <c r="L133" s="64">
        <f t="shared" ref="L133:L142" si="17">F133*1163</f>
        <v>44105.955757823416</v>
      </c>
      <c r="M133" s="64">
        <f t="shared" ref="M133:M142" si="18">G133*9.5</f>
        <v>0</v>
      </c>
      <c r="O133" s="8"/>
    </row>
    <row r="134" spans="1:15" ht="25.5" x14ac:dyDescent="0.25">
      <c r="A134" s="62">
        <v>2</v>
      </c>
      <c r="B134" s="43" t="s">
        <v>124</v>
      </c>
      <c r="C134" s="50">
        <v>1995</v>
      </c>
      <c r="D134" s="50">
        <v>20329.400000000001</v>
      </c>
      <c r="E134" s="28">
        <v>123428.454600072</v>
      </c>
      <c r="F134" s="28">
        <v>1451.3503300597599</v>
      </c>
      <c r="G134" s="52"/>
      <c r="H134" s="28">
        <v>14565.96018099</v>
      </c>
      <c r="I134" s="52"/>
      <c r="J134" s="63">
        <f t="shared" si="15"/>
        <v>89.099967950828486</v>
      </c>
      <c r="K134" s="64">
        <f t="shared" si="16"/>
        <v>1811348.8884595728</v>
      </c>
      <c r="L134" s="64">
        <f t="shared" si="17"/>
        <v>1687920.4338595008</v>
      </c>
      <c r="M134" s="64">
        <f t="shared" si="18"/>
        <v>0</v>
      </c>
      <c r="O134" s="8"/>
    </row>
    <row r="135" spans="1:15" ht="25.5" x14ac:dyDescent="0.25">
      <c r="A135" s="62">
        <v>3</v>
      </c>
      <c r="B135" s="43" t="s">
        <v>125</v>
      </c>
      <c r="C135" s="50">
        <v>810</v>
      </c>
      <c r="D135" s="50">
        <v>11225.1</v>
      </c>
      <c r="E135" s="28">
        <v>33528.538395721203</v>
      </c>
      <c r="F135" s="28">
        <v>589.96</v>
      </c>
      <c r="G135" s="53">
        <v>26885.54</v>
      </c>
      <c r="H135" s="28">
        <v>4534.7135132837602</v>
      </c>
      <c r="I135" s="52"/>
      <c r="J135" s="63">
        <f t="shared" si="15"/>
        <v>86.86467366845028</v>
      </c>
      <c r="K135" s="64">
        <f t="shared" si="16"/>
        <v>975064.64839572133</v>
      </c>
      <c r="L135" s="64">
        <f t="shared" si="17"/>
        <v>686123.4800000001</v>
      </c>
      <c r="M135" s="64">
        <f t="shared" si="18"/>
        <v>255412.63</v>
      </c>
      <c r="O135" s="8"/>
    </row>
    <row r="136" spans="1:15" ht="25.5" x14ac:dyDescent="0.25">
      <c r="A136" s="62">
        <v>4</v>
      </c>
      <c r="B136" s="43" t="s">
        <v>126</v>
      </c>
      <c r="C136" s="50">
        <v>1031</v>
      </c>
      <c r="D136" s="50">
        <v>4949.6499999999996</v>
      </c>
      <c r="E136" s="28">
        <v>42488.390409331703</v>
      </c>
      <c r="F136" s="28">
        <v>307.65282972810002</v>
      </c>
      <c r="G136" s="52"/>
      <c r="H136" s="28">
        <v>439.29493669520002</v>
      </c>
      <c r="I136" s="52"/>
      <c r="J136" s="63">
        <f t="shared" si="15"/>
        <v>80.87210840829394</v>
      </c>
      <c r="K136" s="64">
        <f t="shared" si="16"/>
        <v>400288.63138311205</v>
      </c>
      <c r="L136" s="64">
        <f t="shared" si="17"/>
        <v>357800.24097378034</v>
      </c>
      <c r="M136" s="64">
        <f t="shared" si="18"/>
        <v>0</v>
      </c>
      <c r="O136" s="8"/>
    </row>
    <row r="137" spans="1:15" ht="25.5" x14ac:dyDescent="0.25">
      <c r="A137" s="62">
        <v>5</v>
      </c>
      <c r="B137" s="43" t="s">
        <v>127</v>
      </c>
      <c r="C137" s="50">
        <v>1125</v>
      </c>
      <c r="D137" s="50">
        <v>9098.4</v>
      </c>
      <c r="E137" s="28">
        <v>72402.061940507905</v>
      </c>
      <c r="F137" s="28">
        <v>531.52</v>
      </c>
      <c r="G137" s="52"/>
      <c r="H137" s="28">
        <v>1872.5995205089</v>
      </c>
      <c r="I137" s="52"/>
      <c r="J137" s="63">
        <f t="shared" si="15"/>
        <v>75.89903960482151</v>
      </c>
      <c r="K137" s="64">
        <f t="shared" si="16"/>
        <v>690559.82194050797</v>
      </c>
      <c r="L137" s="64">
        <f t="shared" si="17"/>
        <v>618157.76</v>
      </c>
      <c r="M137" s="64">
        <f t="shared" si="18"/>
        <v>0</v>
      </c>
      <c r="O137" s="8"/>
    </row>
    <row r="138" spans="1:15" x14ac:dyDescent="0.25">
      <c r="A138" s="62">
        <v>6</v>
      </c>
      <c r="B138" s="43" t="s">
        <v>128</v>
      </c>
      <c r="C138" s="50">
        <v>761</v>
      </c>
      <c r="D138" s="50">
        <v>2161</v>
      </c>
      <c r="E138" s="28">
        <v>19647.400569359201</v>
      </c>
      <c r="F138" s="28">
        <v>115.842152620913</v>
      </c>
      <c r="G138" s="52"/>
      <c r="H138" s="28">
        <v>270.05556612710001</v>
      </c>
      <c r="I138" s="52"/>
      <c r="J138" s="63">
        <f t="shared" si="15"/>
        <v>71.435365139972703</v>
      </c>
      <c r="K138" s="64">
        <f t="shared" si="16"/>
        <v>154371.82406748101</v>
      </c>
      <c r="L138" s="64">
        <f t="shared" si="17"/>
        <v>134724.42349812182</v>
      </c>
      <c r="M138" s="64">
        <f t="shared" si="18"/>
        <v>0</v>
      </c>
      <c r="O138" s="8"/>
    </row>
    <row r="139" spans="1:15" x14ac:dyDescent="0.25">
      <c r="A139" s="62">
        <v>7</v>
      </c>
      <c r="B139" s="43" t="s">
        <v>129</v>
      </c>
      <c r="C139" s="50">
        <v>756</v>
      </c>
      <c r="D139" s="50">
        <v>8204.2999999999993</v>
      </c>
      <c r="E139" s="28">
        <v>64026.965314529603</v>
      </c>
      <c r="F139" s="28">
        <f>426.131890704118+11.71</f>
        <v>437.84189070411799</v>
      </c>
      <c r="G139" s="52"/>
      <c r="H139" s="28">
        <v>433.25091829216001</v>
      </c>
      <c r="I139" s="52"/>
      <c r="J139" s="63">
        <f t="shared" si="15"/>
        <v>69.870322172936</v>
      </c>
      <c r="K139" s="64">
        <f t="shared" si="16"/>
        <v>573237.08420341881</v>
      </c>
      <c r="L139" s="64">
        <f t="shared" si="17"/>
        <v>509210.11888888921</v>
      </c>
      <c r="M139" s="64">
        <f t="shared" si="18"/>
        <v>0</v>
      </c>
      <c r="O139" s="8"/>
    </row>
    <row r="140" spans="1:15" ht="25.5" x14ac:dyDescent="0.25">
      <c r="A140" s="62">
        <v>8</v>
      </c>
      <c r="B140" s="43" t="s">
        <v>130</v>
      </c>
      <c r="C140" s="50">
        <v>310</v>
      </c>
      <c r="D140" s="50">
        <v>1643.5</v>
      </c>
      <c r="E140" s="65">
        <v>19708.03</v>
      </c>
      <c r="F140" s="28">
        <v>75.66</v>
      </c>
      <c r="G140" s="52"/>
      <c r="H140" s="53">
        <v>170.27</v>
      </c>
      <c r="I140" s="53">
        <v>28.21</v>
      </c>
      <c r="J140" s="63">
        <f t="shared" si="15"/>
        <v>65.531250380285982</v>
      </c>
      <c r="K140" s="64">
        <f t="shared" si="16"/>
        <v>107700.61</v>
      </c>
      <c r="L140" s="64">
        <f t="shared" si="17"/>
        <v>87992.58</v>
      </c>
      <c r="M140" s="64">
        <f t="shared" si="18"/>
        <v>0</v>
      </c>
      <c r="O140" s="8"/>
    </row>
    <row r="141" spans="1:15" ht="38.25" x14ac:dyDescent="0.25">
      <c r="A141" s="62">
        <v>9</v>
      </c>
      <c r="B141" s="43" t="s">
        <v>131</v>
      </c>
      <c r="C141" s="50">
        <v>910</v>
      </c>
      <c r="D141" s="50">
        <v>2539.5</v>
      </c>
      <c r="E141" s="28">
        <v>31503.380268192999</v>
      </c>
      <c r="F141" s="28">
        <v>67.310377470447406</v>
      </c>
      <c r="G141" s="53">
        <v>85.37</v>
      </c>
      <c r="H141" s="28">
        <v>733.31205773507997</v>
      </c>
      <c r="I141" s="53"/>
      <c r="J141" s="63">
        <f t="shared" si="15"/>
        <v>43.550448618359255</v>
      </c>
      <c r="K141" s="64">
        <f t="shared" si="16"/>
        <v>110596.36426632333</v>
      </c>
      <c r="L141" s="64">
        <f t="shared" si="17"/>
        <v>78281.968998130338</v>
      </c>
      <c r="M141" s="64">
        <f t="shared" si="18"/>
        <v>811.0150000000001</v>
      </c>
      <c r="O141" s="8"/>
    </row>
    <row r="142" spans="1:15" x14ac:dyDescent="0.25">
      <c r="A142" s="62">
        <v>10</v>
      </c>
      <c r="B142" s="43" t="s">
        <v>132</v>
      </c>
      <c r="C142" s="50">
        <v>185</v>
      </c>
      <c r="D142" s="50">
        <v>2840</v>
      </c>
      <c r="E142" s="52"/>
      <c r="F142" s="53"/>
      <c r="G142" s="52"/>
      <c r="H142" s="28">
        <v>447.22586805556</v>
      </c>
      <c r="I142" s="52"/>
      <c r="J142" s="63">
        <f t="shared" si="15"/>
        <v>0</v>
      </c>
      <c r="K142" s="64">
        <f t="shared" si="16"/>
        <v>0</v>
      </c>
      <c r="L142" s="64">
        <f t="shared" si="17"/>
        <v>0</v>
      </c>
      <c r="M142" s="64">
        <f t="shared" si="18"/>
        <v>0</v>
      </c>
      <c r="O142" s="8"/>
    </row>
    <row r="143" spans="1:15" x14ac:dyDescent="0.25">
      <c r="A143" s="41"/>
      <c r="B143" s="37" t="s">
        <v>65</v>
      </c>
      <c r="C143" s="38">
        <f t="shared" ref="C143:I143" si="19">SUM(C133:C142)</f>
        <v>7898</v>
      </c>
      <c r="D143" s="38">
        <f t="shared" si="19"/>
        <v>63341.850000000006</v>
      </c>
      <c r="E143" s="38">
        <f t="shared" si="19"/>
        <v>408801.6179474346</v>
      </c>
      <c r="F143" s="38">
        <f t="shared" si="19"/>
        <v>3615.0618761618621</v>
      </c>
      <c r="G143" s="38">
        <f t="shared" si="19"/>
        <v>26970.91</v>
      </c>
      <c r="H143" s="38">
        <f t="shared" si="19"/>
        <v>23524.069211127895</v>
      </c>
      <c r="I143" s="66">
        <f t="shared" si="19"/>
        <v>28.21</v>
      </c>
      <c r="J143" s="40"/>
      <c r="K143" s="40"/>
      <c r="L143" s="40"/>
      <c r="M143" s="40"/>
      <c r="O143" s="19"/>
    </row>
    <row r="144" spans="1:15" x14ac:dyDescent="0.25">
      <c r="A144" s="41"/>
      <c r="B144" s="37" t="s">
        <v>66</v>
      </c>
      <c r="C144" s="38"/>
      <c r="D144" s="38"/>
      <c r="E144" s="38"/>
      <c r="F144" s="38"/>
      <c r="G144" s="38"/>
      <c r="H144" s="38"/>
      <c r="I144" s="66"/>
      <c r="J144" s="66">
        <f>SUM(J133:J141)/9</f>
        <v>79.408226326011146</v>
      </c>
      <c r="K144" s="40"/>
      <c r="L144" s="40"/>
      <c r="M144" s="40"/>
      <c r="O144" s="19"/>
    </row>
    <row r="145" spans="1:15" ht="14.25" customHeight="1" x14ac:dyDescent="0.25">
      <c r="C145" s="14"/>
      <c r="D145" s="14"/>
      <c r="E145" s="14"/>
      <c r="F145" s="14"/>
      <c r="G145" s="14"/>
      <c r="H145" s="14"/>
      <c r="I145" s="14"/>
      <c r="J145" s="14"/>
      <c r="K145" s="16"/>
      <c r="L145" s="16"/>
      <c r="M145" s="16"/>
      <c r="O145" s="19"/>
    </row>
    <row r="146" spans="1:15" hidden="1" x14ac:dyDescent="0.25">
      <c r="C146" s="14"/>
      <c r="D146" s="14"/>
      <c r="E146" s="14"/>
      <c r="F146" s="14"/>
      <c r="G146" s="14"/>
      <c r="H146" s="14"/>
      <c r="I146" s="14"/>
      <c r="J146" s="14"/>
      <c r="K146" s="16"/>
      <c r="L146" s="16"/>
      <c r="M146" s="16"/>
      <c r="O146" s="19"/>
    </row>
    <row r="147" spans="1:15" hidden="1" x14ac:dyDescent="0.25">
      <c r="C147" s="14"/>
      <c r="D147" s="14"/>
      <c r="E147" s="14"/>
      <c r="F147" s="14"/>
      <c r="G147" s="14"/>
      <c r="H147" s="14"/>
      <c r="I147" s="14"/>
      <c r="J147" s="14"/>
      <c r="K147" s="16"/>
      <c r="L147" s="16"/>
      <c r="M147" s="16"/>
      <c r="O147" s="19"/>
    </row>
    <row r="148" spans="1:15" ht="12" customHeight="1" x14ac:dyDescent="0.25">
      <c r="F148" s="10"/>
      <c r="H148" s="14"/>
      <c r="I148" s="14"/>
      <c r="J148" s="14"/>
      <c r="O148" s="19"/>
    </row>
    <row r="149" spans="1:15" ht="44.25" customHeight="1" x14ac:dyDescent="0.25">
      <c r="H149" s="14"/>
      <c r="I149" s="14"/>
      <c r="J149" s="14"/>
      <c r="O149" s="19"/>
    </row>
    <row r="150" spans="1:15" ht="21.75" customHeight="1" x14ac:dyDescent="0.25">
      <c r="H150" s="14"/>
      <c r="I150" s="14"/>
      <c r="J150" s="14"/>
      <c r="O150" s="19"/>
    </row>
    <row r="151" spans="1:15" ht="25.5" customHeight="1" x14ac:dyDescent="0.25">
      <c r="A151" s="21" t="s">
        <v>1</v>
      </c>
      <c r="B151" s="22" t="s">
        <v>2</v>
      </c>
      <c r="C151" s="22" t="s">
        <v>3</v>
      </c>
      <c r="D151" s="22" t="s">
        <v>4</v>
      </c>
      <c r="E151" s="22" t="s">
        <v>5</v>
      </c>
      <c r="F151" s="22"/>
      <c r="G151" s="22"/>
      <c r="H151" s="22"/>
      <c r="I151" s="22"/>
      <c r="J151" s="22" t="s">
        <v>6</v>
      </c>
      <c r="K151" s="22" t="s">
        <v>7</v>
      </c>
      <c r="L151" s="22"/>
      <c r="M151" s="22"/>
      <c r="O151" s="19"/>
    </row>
    <row r="152" spans="1:15" ht="38.25" x14ac:dyDescent="0.25">
      <c r="A152" s="21"/>
      <c r="B152" s="22"/>
      <c r="C152" s="22"/>
      <c r="D152" s="22"/>
      <c r="E152" s="23" t="s">
        <v>8</v>
      </c>
      <c r="F152" s="23" t="s">
        <v>9</v>
      </c>
      <c r="G152" s="23" t="s">
        <v>10</v>
      </c>
      <c r="H152" s="23" t="s">
        <v>11</v>
      </c>
      <c r="I152" s="23" t="s">
        <v>12</v>
      </c>
      <c r="J152" s="22"/>
      <c r="K152" s="23" t="s">
        <v>13</v>
      </c>
      <c r="L152" s="23" t="s">
        <v>14</v>
      </c>
      <c r="M152" s="23" t="s">
        <v>15</v>
      </c>
      <c r="O152" s="19"/>
    </row>
    <row r="153" spans="1:15" x14ac:dyDescent="0.25">
      <c r="A153" s="49" t="s">
        <v>133</v>
      </c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O153" s="19"/>
    </row>
    <row r="154" spans="1:15" x14ac:dyDescent="0.25">
      <c r="A154" s="25">
        <v>1</v>
      </c>
      <c r="B154" s="43" t="s">
        <v>134</v>
      </c>
      <c r="C154" s="50">
        <v>200</v>
      </c>
      <c r="D154" s="50">
        <v>1766.1</v>
      </c>
      <c r="E154" s="28">
        <v>1750.0505787037</v>
      </c>
      <c r="F154" s="28">
        <v>141.51618402777899</v>
      </c>
      <c r="G154" s="67"/>
      <c r="H154" s="68">
        <v>46.05</v>
      </c>
      <c r="I154" s="67"/>
      <c r="J154" s="69">
        <f t="shared" ref="J154:J166" si="20">K154/D154</f>
        <v>94.181174680375207</v>
      </c>
      <c r="K154" s="70">
        <f t="shared" ref="K154:K166" si="21">L154+M154+E154</f>
        <v>166333.37260301065</v>
      </c>
      <c r="L154" s="64">
        <f t="shared" ref="L154:L166" si="22">F154*1163</f>
        <v>164583.32202430695</v>
      </c>
      <c r="M154" s="64">
        <f t="shared" ref="M154:M166" si="23">G154*9.5</f>
        <v>0</v>
      </c>
      <c r="O154" s="19"/>
    </row>
    <row r="155" spans="1:15" x14ac:dyDescent="0.25">
      <c r="A155" s="25">
        <v>2</v>
      </c>
      <c r="B155" s="43" t="s">
        <v>135</v>
      </c>
      <c r="C155" s="50">
        <v>20</v>
      </c>
      <c r="D155" s="50">
        <v>170.4</v>
      </c>
      <c r="E155" s="28">
        <v>337.07417175107003</v>
      </c>
      <c r="F155" s="67"/>
      <c r="G155" s="68">
        <v>1627.35</v>
      </c>
      <c r="H155" s="67"/>
      <c r="I155" s="67"/>
      <c r="J155" s="69">
        <f t="shared" si="20"/>
        <v>92.704807345956979</v>
      </c>
      <c r="K155" s="70">
        <f t="shared" si="21"/>
        <v>15796.899171751069</v>
      </c>
      <c r="L155" s="64">
        <f t="shared" si="22"/>
        <v>0</v>
      </c>
      <c r="M155" s="64">
        <f t="shared" si="23"/>
        <v>15459.824999999999</v>
      </c>
      <c r="O155" s="19"/>
    </row>
    <row r="156" spans="1:15" ht="25.5" x14ac:dyDescent="0.25">
      <c r="A156" s="25">
        <v>3</v>
      </c>
      <c r="B156" s="43" t="s">
        <v>136</v>
      </c>
      <c r="C156" s="50">
        <v>50</v>
      </c>
      <c r="D156" s="50">
        <v>426.8</v>
      </c>
      <c r="E156" s="28">
        <v>1601.58668300656</v>
      </c>
      <c r="F156" s="28">
        <v>31.898811274509999</v>
      </c>
      <c r="G156" s="67"/>
      <c r="H156" s="68">
        <v>12.67</v>
      </c>
      <c r="I156" s="68">
        <v>4.5599999999999996</v>
      </c>
      <c r="J156" s="69">
        <f t="shared" si="20"/>
        <v>90.674564656189503</v>
      </c>
      <c r="K156" s="70">
        <f t="shared" si="21"/>
        <v>38699.904195261683</v>
      </c>
      <c r="L156" s="70">
        <f t="shared" si="22"/>
        <v>37098.317512255126</v>
      </c>
      <c r="M156" s="64">
        <f t="shared" si="23"/>
        <v>0</v>
      </c>
      <c r="O156" s="19"/>
    </row>
    <row r="157" spans="1:15" x14ac:dyDescent="0.25">
      <c r="A157" s="25">
        <v>4</v>
      </c>
      <c r="B157" s="43" t="s">
        <v>137</v>
      </c>
      <c r="C157" s="50">
        <v>90</v>
      </c>
      <c r="D157" s="50">
        <v>761</v>
      </c>
      <c r="E157" s="28">
        <v>1163.68079597836</v>
      </c>
      <c r="F157" s="28">
        <v>57.377879210617998</v>
      </c>
      <c r="G157" s="67"/>
      <c r="H157" s="68">
        <v>28.87</v>
      </c>
      <c r="I157" s="68">
        <v>6.18</v>
      </c>
      <c r="J157" s="69">
        <f t="shared" si="20"/>
        <v>89.217022756803019</v>
      </c>
      <c r="K157" s="70">
        <f t="shared" si="21"/>
        <v>67894.154317927096</v>
      </c>
      <c r="L157" s="64">
        <f t="shared" si="22"/>
        <v>66730.473521948734</v>
      </c>
      <c r="M157" s="64">
        <f t="shared" si="23"/>
        <v>0</v>
      </c>
      <c r="O157" s="19"/>
    </row>
    <row r="158" spans="1:15" x14ac:dyDescent="0.25">
      <c r="A158" s="25">
        <v>5</v>
      </c>
      <c r="B158" s="43" t="s">
        <v>138</v>
      </c>
      <c r="C158" s="50"/>
      <c r="D158" s="50">
        <v>26</v>
      </c>
      <c r="E158" s="28">
        <v>7</v>
      </c>
      <c r="F158" s="67"/>
      <c r="G158" s="68">
        <v>237.88</v>
      </c>
      <c r="H158" s="67"/>
      <c r="I158" s="67"/>
      <c r="J158" s="69">
        <f t="shared" si="20"/>
        <v>87.18692307692308</v>
      </c>
      <c r="K158" s="70">
        <f t="shared" si="21"/>
        <v>2266.86</v>
      </c>
      <c r="L158" s="64">
        <f t="shared" si="22"/>
        <v>0</v>
      </c>
      <c r="M158" s="64">
        <f t="shared" si="23"/>
        <v>2259.86</v>
      </c>
      <c r="O158" s="19"/>
    </row>
    <row r="159" spans="1:15" x14ac:dyDescent="0.25">
      <c r="A159" s="25">
        <v>6</v>
      </c>
      <c r="B159" s="43" t="s">
        <v>139</v>
      </c>
      <c r="C159" s="50">
        <v>52</v>
      </c>
      <c r="D159" s="50">
        <v>1060.2</v>
      </c>
      <c r="E159" s="28">
        <v>1315.9896464646999</v>
      </c>
      <c r="F159" s="28">
        <v>59.204734848480001</v>
      </c>
      <c r="G159" s="67"/>
      <c r="H159" s="68">
        <v>17.68</v>
      </c>
      <c r="I159" s="67"/>
      <c r="J159" s="69">
        <f t="shared" si="20"/>
        <v>66.186659380538529</v>
      </c>
      <c r="K159" s="70">
        <f t="shared" si="21"/>
        <v>70171.09627524695</v>
      </c>
      <c r="L159" s="64">
        <f t="shared" si="22"/>
        <v>68855.106628782247</v>
      </c>
      <c r="M159" s="64">
        <f t="shared" si="23"/>
        <v>0</v>
      </c>
      <c r="O159" s="19"/>
    </row>
    <row r="160" spans="1:15" x14ac:dyDescent="0.25">
      <c r="A160" s="25">
        <v>7</v>
      </c>
      <c r="B160" s="43" t="s">
        <v>140</v>
      </c>
      <c r="C160" s="50">
        <v>701</v>
      </c>
      <c r="D160" s="50">
        <v>2911</v>
      </c>
      <c r="E160" s="28">
        <v>3740.8473379628999</v>
      </c>
      <c r="F160" s="28">
        <v>121.21203784722999</v>
      </c>
      <c r="G160" s="67"/>
      <c r="H160" s="68">
        <v>61.85</v>
      </c>
      <c r="I160" s="67"/>
      <c r="J160" s="69">
        <f t="shared" si="20"/>
        <v>49.711593045101814</v>
      </c>
      <c r="K160" s="70">
        <f t="shared" si="21"/>
        <v>144710.44735429139</v>
      </c>
      <c r="L160" s="64">
        <f t="shared" si="22"/>
        <v>140969.60001632848</v>
      </c>
      <c r="M160" s="64">
        <f t="shared" si="23"/>
        <v>0</v>
      </c>
      <c r="O160" s="19"/>
    </row>
    <row r="161" spans="1:15" ht="25.5" x14ac:dyDescent="0.25">
      <c r="A161" s="25">
        <v>8</v>
      </c>
      <c r="B161" s="43" t="s">
        <v>141</v>
      </c>
      <c r="C161" s="50">
        <v>1151</v>
      </c>
      <c r="D161" s="50">
        <v>3136.7</v>
      </c>
      <c r="E161" s="28">
        <v>13235.017881944499</v>
      </c>
      <c r="F161" s="28">
        <v>105.523230208334</v>
      </c>
      <c r="G161" s="67"/>
      <c r="H161" s="68">
        <v>151.55000000000001</v>
      </c>
      <c r="I161" s="67"/>
      <c r="J161" s="69">
        <f t="shared" si="20"/>
        <v>43.344449457785871</v>
      </c>
      <c r="K161" s="70">
        <f t="shared" si="21"/>
        <v>135958.53461423694</v>
      </c>
      <c r="L161" s="64">
        <f t="shared" si="22"/>
        <v>122723.51673229244</v>
      </c>
      <c r="M161" s="64">
        <f t="shared" si="23"/>
        <v>0</v>
      </c>
      <c r="O161" s="19"/>
    </row>
    <row r="162" spans="1:15" x14ac:dyDescent="0.25">
      <c r="A162" s="25">
        <v>9</v>
      </c>
      <c r="B162" s="43" t="s">
        <v>142</v>
      </c>
      <c r="C162" s="50">
        <v>410</v>
      </c>
      <c r="D162" s="50">
        <v>1300.8</v>
      </c>
      <c r="E162" s="28">
        <v>1352.95</v>
      </c>
      <c r="F162" s="28">
        <v>46.7094124611111</v>
      </c>
      <c r="G162" s="67"/>
      <c r="H162" s="68">
        <v>41.79</v>
      </c>
      <c r="I162" s="67"/>
      <c r="J162" s="69">
        <f t="shared" si="20"/>
        <v>42.801350470688966</v>
      </c>
      <c r="K162" s="70">
        <f t="shared" si="21"/>
        <v>55675.996692272209</v>
      </c>
      <c r="L162" s="64">
        <f t="shared" si="22"/>
        <v>54323.046692272212</v>
      </c>
      <c r="M162" s="64">
        <f t="shared" si="23"/>
        <v>0</v>
      </c>
      <c r="O162" s="19"/>
    </row>
    <row r="163" spans="1:15" x14ac:dyDescent="0.25">
      <c r="A163" s="25">
        <v>10</v>
      </c>
      <c r="B163" s="43" t="s">
        <v>143</v>
      </c>
      <c r="C163" s="50">
        <v>500</v>
      </c>
      <c r="D163" s="50">
        <v>2129.3000000000002</v>
      </c>
      <c r="E163" s="28">
        <v>6130.4479166667998</v>
      </c>
      <c r="F163" s="28">
        <v>72.758944270834107</v>
      </c>
      <c r="G163" s="67"/>
      <c r="H163" s="68">
        <v>62.02</v>
      </c>
      <c r="I163" s="67"/>
      <c r="J163" s="69">
        <f t="shared" si="20"/>
        <v>42.61921763191981</v>
      </c>
      <c r="K163" s="70">
        <f t="shared" si="21"/>
        <v>90749.100103646866</v>
      </c>
      <c r="L163" s="64">
        <f t="shared" si="22"/>
        <v>84618.652186980064</v>
      </c>
      <c r="M163" s="64">
        <f t="shared" si="23"/>
        <v>0</v>
      </c>
      <c r="O163" s="19"/>
    </row>
    <row r="164" spans="1:15" ht="25.5" x14ac:dyDescent="0.25">
      <c r="A164" s="25">
        <v>11</v>
      </c>
      <c r="B164" s="43" t="s">
        <v>144</v>
      </c>
      <c r="C164" s="50">
        <v>100</v>
      </c>
      <c r="D164" s="50">
        <v>439.2</v>
      </c>
      <c r="E164" s="32">
        <v>11165.56</v>
      </c>
      <c r="F164" s="47"/>
      <c r="G164" s="67"/>
      <c r="H164" s="67"/>
      <c r="I164" s="67"/>
      <c r="J164" s="69">
        <f t="shared" si="20"/>
        <v>25.422495446265938</v>
      </c>
      <c r="K164" s="70">
        <f t="shared" si="21"/>
        <v>11165.56</v>
      </c>
      <c r="L164" s="64">
        <f t="shared" si="22"/>
        <v>0</v>
      </c>
      <c r="M164" s="64">
        <f t="shared" si="23"/>
        <v>0</v>
      </c>
      <c r="O164" s="19"/>
    </row>
    <row r="165" spans="1:15" x14ac:dyDescent="0.25">
      <c r="A165" s="25">
        <v>12</v>
      </c>
      <c r="B165" s="43" t="s">
        <v>145</v>
      </c>
      <c r="C165" s="50">
        <v>730</v>
      </c>
      <c r="D165" s="50">
        <v>2225.27</v>
      </c>
      <c r="E165" s="68">
        <v>16710.96</v>
      </c>
      <c r="F165" s="68"/>
      <c r="G165" s="68"/>
      <c r="H165" s="68">
        <v>86.25</v>
      </c>
      <c r="I165" s="68">
        <v>4.99</v>
      </c>
      <c r="J165" s="69">
        <f t="shared" si="20"/>
        <v>7.5096325389727987</v>
      </c>
      <c r="K165" s="70">
        <f t="shared" si="21"/>
        <v>16710.96</v>
      </c>
      <c r="L165" s="64">
        <f t="shared" si="22"/>
        <v>0</v>
      </c>
      <c r="M165" s="64">
        <f t="shared" si="23"/>
        <v>0</v>
      </c>
      <c r="O165" s="19"/>
    </row>
    <row r="166" spans="1:15" x14ac:dyDescent="0.25">
      <c r="A166" s="25">
        <v>13</v>
      </c>
      <c r="B166" s="43" t="s">
        <v>146</v>
      </c>
      <c r="C166" s="50">
        <v>57</v>
      </c>
      <c r="D166" s="50">
        <v>240.1</v>
      </c>
      <c r="E166" s="28">
        <v>282.85874999999999</v>
      </c>
      <c r="F166" s="68"/>
      <c r="G166" s="67"/>
      <c r="H166" s="68">
        <v>4.75</v>
      </c>
      <c r="I166" s="67"/>
      <c r="J166" s="69">
        <f t="shared" si="20"/>
        <v>1.1780872553102875</v>
      </c>
      <c r="K166" s="70">
        <f t="shared" si="21"/>
        <v>282.85874999999999</v>
      </c>
      <c r="L166" s="64">
        <f t="shared" si="22"/>
        <v>0</v>
      </c>
      <c r="M166" s="64">
        <f t="shared" si="23"/>
        <v>0</v>
      </c>
      <c r="O166" s="19"/>
    </row>
    <row r="167" spans="1:15" x14ac:dyDescent="0.25">
      <c r="A167" s="71"/>
      <c r="B167" s="72" t="s">
        <v>147</v>
      </c>
      <c r="C167" s="73">
        <f t="shared" ref="C167:I167" si="24">SUM(C154:C166)</f>
        <v>4061</v>
      </c>
      <c r="D167" s="73">
        <f t="shared" si="24"/>
        <v>16592.87</v>
      </c>
      <c r="E167" s="73">
        <f t="shared" si="24"/>
        <v>58794.023762478588</v>
      </c>
      <c r="F167" s="73">
        <f t="shared" si="24"/>
        <v>636.20123414889622</v>
      </c>
      <c r="G167" s="73">
        <f t="shared" si="24"/>
        <v>1865.23</v>
      </c>
      <c r="H167" s="73">
        <f t="shared" si="24"/>
        <v>513.48</v>
      </c>
      <c r="I167" s="73">
        <f t="shared" si="24"/>
        <v>15.729999999999999</v>
      </c>
      <c r="J167" s="74"/>
      <c r="K167" s="74"/>
      <c r="L167" s="74"/>
      <c r="M167" s="74"/>
      <c r="O167" s="19"/>
    </row>
    <row r="168" spans="1:15" x14ac:dyDescent="0.25">
      <c r="A168" s="71"/>
      <c r="B168" s="72" t="s">
        <v>148</v>
      </c>
      <c r="C168" s="73"/>
      <c r="D168" s="73"/>
      <c r="E168" s="73"/>
      <c r="F168" s="73"/>
      <c r="G168" s="73"/>
      <c r="H168" s="73"/>
      <c r="I168" s="73"/>
      <c r="J168" s="75">
        <f>SUM(J154:J164)/13</f>
        <v>55.696173688349901</v>
      </c>
      <c r="K168" s="74"/>
      <c r="L168" s="74"/>
      <c r="M168" s="74"/>
      <c r="O168" s="19"/>
    </row>
    <row r="169" spans="1:15" x14ac:dyDescent="0.25">
      <c r="F169" s="18"/>
      <c r="O169" s="19"/>
    </row>
    <row r="170" spans="1:15" ht="2.25" customHeight="1" x14ac:dyDescent="0.25">
      <c r="O170" s="19"/>
    </row>
    <row r="171" spans="1:15" ht="24.75" customHeight="1" x14ac:dyDescent="0.25">
      <c r="A171" s="21" t="s">
        <v>1</v>
      </c>
      <c r="B171" s="22" t="s">
        <v>2</v>
      </c>
      <c r="C171" s="22" t="s">
        <v>3</v>
      </c>
      <c r="D171" s="22" t="s">
        <v>4</v>
      </c>
      <c r="E171" s="22" t="s">
        <v>5</v>
      </c>
      <c r="F171" s="22"/>
      <c r="G171" s="22"/>
      <c r="H171" s="22"/>
      <c r="I171" s="22"/>
      <c r="J171" s="22" t="s">
        <v>6</v>
      </c>
      <c r="K171" s="22" t="s">
        <v>7</v>
      </c>
      <c r="L171" s="22"/>
      <c r="M171" s="22"/>
      <c r="O171" s="19"/>
    </row>
    <row r="172" spans="1:15" ht="38.25" x14ac:dyDescent="0.25">
      <c r="A172" s="21"/>
      <c r="B172" s="22"/>
      <c r="C172" s="22"/>
      <c r="D172" s="22"/>
      <c r="E172" s="23" t="s">
        <v>8</v>
      </c>
      <c r="F172" s="23" t="s">
        <v>9</v>
      </c>
      <c r="G172" s="23" t="s">
        <v>10</v>
      </c>
      <c r="H172" s="23" t="s">
        <v>11</v>
      </c>
      <c r="I172" s="23" t="s">
        <v>12</v>
      </c>
      <c r="J172" s="22"/>
      <c r="K172" s="23" t="s">
        <v>13</v>
      </c>
      <c r="L172" s="23" t="s">
        <v>14</v>
      </c>
      <c r="M172" s="23" t="s">
        <v>15</v>
      </c>
      <c r="O172" s="19"/>
    </row>
    <row r="173" spans="1:15" x14ac:dyDescent="0.25">
      <c r="A173" s="49" t="s">
        <v>149</v>
      </c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O173" s="19"/>
    </row>
    <row r="174" spans="1:15" x14ac:dyDescent="0.25">
      <c r="A174" s="62">
        <v>1</v>
      </c>
      <c r="B174" s="43" t="s">
        <v>150</v>
      </c>
      <c r="C174" s="50">
        <v>1000</v>
      </c>
      <c r="D174" s="50">
        <v>1456</v>
      </c>
      <c r="E174" s="28">
        <v>86285.337852330005</v>
      </c>
      <c r="F174" s="28">
        <v>220.83846409703801</v>
      </c>
      <c r="G174" s="76"/>
      <c r="H174" s="68">
        <v>1860.1</v>
      </c>
      <c r="I174" s="77"/>
      <c r="J174" s="69">
        <f>K174/D174</f>
        <v>235.65966455850634</v>
      </c>
      <c r="K174" s="78">
        <f>L174+M174+E174</f>
        <v>343120.47159718524</v>
      </c>
      <c r="L174" s="78">
        <f>F174*1163</f>
        <v>256835.13374485521</v>
      </c>
      <c r="M174" s="78"/>
      <c r="O174" s="19"/>
    </row>
    <row r="175" spans="1:15" x14ac:dyDescent="0.25">
      <c r="A175" s="25">
        <v>2</v>
      </c>
      <c r="B175" s="43" t="s">
        <v>151</v>
      </c>
      <c r="C175" s="50">
        <v>80</v>
      </c>
      <c r="D175" s="50">
        <v>232.1</v>
      </c>
      <c r="E175" s="28">
        <v>233.10237968070001</v>
      </c>
      <c r="F175" s="28">
        <v>19.7603761896607</v>
      </c>
      <c r="G175" s="76"/>
      <c r="H175" s="68">
        <v>8.59</v>
      </c>
      <c r="I175" s="77"/>
      <c r="J175" s="69">
        <f>K175/D175</f>
        <v>100.01904303427872</v>
      </c>
      <c r="K175" s="78">
        <f>L175+M175+E175</f>
        <v>23214.419888256092</v>
      </c>
      <c r="L175" s="78">
        <f>F175*1163</f>
        <v>22981.317508575394</v>
      </c>
      <c r="M175" s="78"/>
      <c r="O175" s="19"/>
    </row>
    <row r="176" spans="1:15" x14ac:dyDescent="0.25">
      <c r="A176" s="25">
        <v>3</v>
      </c>
      <c r="B176" s="43" t="s">
        <v>152</v>
      </c>
      <c r="C176" s="50">
        <v>280</v>
      </c>
      <c r="D176" s="50">
        <v>1838.5</v>
      </c>
      <c r="E176" s="28">
        <v>108082.754816666</v>
      </c>
      <c r="F176" s="76"/>
      <c r="G176" s="76"/>
      <c r="H176" s="68">
        <v>117.52</v>
      </c>
      <c r="I176" s="77"/>
      <c r="J176" s="69">
        <f>K176/D176</f>
        <v>58.788553068624424</v>
      </c>
      <c r="K176" s="78">
        <f>L176+M176+E176</f>
        <v>108082.754816666</v>
      </c>
      <c r="L176" s="78">
        <f>F176*1163</f>
        <v>0</v>
      </c>
      <c r="M176" s="78"/>
      <c r="O176" s="19"/>
    </row>
    <row r="177" spans="1:15" x14ac:dyDescent="0.25">
      <c r="A177" s="25">
        <v>4</v>
      </c>
      <c r="B177" s="43" t="s">
        <v>153</v>
      </c>
      <c r="C177" s="50">
        <v>193</v>
      </c>
      <c r="D177" s="50">
        <v>1478</v>
      </c>
      <c r="E177" s="28">
        <v>7201.7962962964002</v>
      </c>
      <c r="F177" s="28">
        <v>49.369664454715</v>
      </c>
      <c r="G177" s="76"/>
      <c r="H177" s="68">
        <v>80.13</v>
      </c>
      <c r="I177" s="77">
        <v>49.04</v>
      </c>
      <c r="J177" s="69">
        <f>K177/D177</f>
        <v>43.720376222686028</v>
      </c>
      <c r="K177" s="78">
        <f>L177+M177+E177</f>
        <v>64618.716057129946</v>
      </c>
      <c r="L177" s="78">
        <f>F177*1163</f>
        <v>57416.919760833545</v>
      </c>
      <c r="M177" s="78"/>
      <c r="O177" s="19"/>
    </row>
    <row r="178" spans="1:15" x14ac:dyDescent="0.25">
      <c r="A178" s="41"/>
      <c r="B178" s="37" t="s">
        <v>147</v>
      </c>
      <c r="C178" s="38">
        <f>SUM(C174:C177)</f>
        <v>1553</v>
      </c>
      <c r="D178" s="38">
        <f>SUM(D174:D177)</f>
        <v>5004.6000000000004</v>
      </c>
      <c r="E178" s="38">
        <f>SUM(E174:E177)</f>
        <v>201802.9913449731</v>
      </c>
      <c r="F178" s="38">
        <f>SUM(F174:F177)</f>
        <v>289.96850474141371</v>
      </c>
      <c r="G178" s="40"/>
      <c r="H178" s="38">
        <f>SUM(H174:H177)</f>
        <v>2066.3399999999997</v>
      </c>
      <c r="I178" s="40"/>
      <c r="J178" s="40"/>
      <c r="K178" s="40"/>
      <c r="L178" s="79"/>
      <c r="M178" s="40"/>
      <c r="O178" s="19"/>
    </row>
    <row r="179" spans="1:15" x14ac:dyDescent="0.25">
      <c r="A179" s="41"/>
      <c r="B179" s="37" t="s">
        <v>148</v>
      </c>
      <c r="C179" s="38"/>
      <c r="D179" s="38"/>
      <c r="E179" s="38"/>
      <c r="F179" s="38"/>
      <c r="G179" s="40"/>
      <c r="H179" s="38"/>
      <c r="I179" s="40"/>
      <c r="J179" s="80">
        <f>SUM(J174:J178)/4</f>
        <v>109.54690922102387</v>
      </c>
      <c r="K179" s="40"/>
      <c r="L179" s="40"/>
      <c r="M179" s="40"/>
      <c r="O179" s="19"/>
    </row>
    <row r="180" spans="1:15" x14ac:dyDescent="0.25">
      <c r="F180" s="18"/>
      <c r="O180" s="19"/>
    </row>
    <row r="181" spans="1:15" ht="6" customHeight="1" x14ac:dyDescent="0.25">
      <c r="O181" s="19"/>
    </row>
    <row r="182" spans="1:15" ht="26.25" customHeight="1" x14ac:dyDescent="0.25">
      <c r="A182" s="21" t="s">
        <v>1</v>
      </c>
      <c r="B182" s="22" t="s">
        <v>2</v>
      </c>
      <c r="C182" s="22" t="s">
        <v>3</v>
      </c>
      <c r="D182" s="22" t="s">
        <v>4</v>
      </c>
      <c r="E182" s="22" t="s">
        <v>5</v>
      </c>
      <c r="F182" s="22"/>
      <c r="G182" s="22"/>
      <c r="H182" s="22"/>
      <c r="I182" s="22"/>
      <c r="J182" s="22" t="s">
        <v>6</v>
      </c>
      <c r="K182" s="22" t="s">
        <v>7</v>
      </c>
      <c r="L182" s="22"/>
      <c r="M182" s="22"/>
      <c r="O182" s="19"/>
    </row>
    <row r="183" spans="1:15" ht="38.25" x14ac:dyDescent="0.25">
      <c r="A183" s="21"/>
      <c r="B183" s="22"/>
      <c r="C183" s="22"/>
      <c r="D183" s="22"/>
      <c r="E183" s="23" t="s">
        <v>8</v>
      </c>
      <c r="F183" s="23" t="s">
        <v>9</v>
      </c>
      <c r="G183" s="23" t="s">
        <v>10</v>
      </c>
      <c r="H183" s="23" t="s">
        <v>11</v>
      </c>
      <c r="I183" s="23" t="s">
        <v>12</v>
      </c>
      <c r="J183" s="22"/>
      <c r="K183" s="23" t="s">
        <v>13</v>
      </c>
      <c r="L183" s="23" t="s">
        <v>14</v>
      </c>
      <c r="M183" s="23" t="s">
        <v>15</v>
      </c>
      <c r="O183" s="19"/>
    </row>
    <row r="184" spans="1:15" x14ac:dyDescent="0.25">
      <c r="A184" s="49" t="s">
        <v>154</v>
      </c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O184" s="19"/>
    </row>
    <row r="185" spans="1:15" ht="25.5" x14ac:dyDescent="0.25">
      <c r="A185" s="25">
        <v>1</v>
      </c>
      <c r="B185" s="43" t="s">
        <v>155</v>
      </c>
      <c r="C185" s="50">
        <v>875</v>
      </c>
      <c r="D185" s="50">
        <v>4538.7</v>
      </c>
      <c r="E185" s="28">
        <v>99042.558408605895</v>
      </c>
      <c r="F185" s="28">
        <v>177.73785830298399</v>
      </c>
      <c r="G185" s="81"/>
      <c r="H185" s="28">
        <v>1294.42107929999</v>
      </c>
      <c r="I185" s="82">
        <v>478.42</v>
      </c>
      <c r="J185" s="69">
        <f>K185/D185</f>
        <v>67.365476373185345</v>
      </c>
      <c r="K185" s="78">
        <f>L185+M185+E185</f>
        <v>305751.68761497631</v>
      </c>
      <c r="L185" s="78">
        <f>F185*1163</f>
        <v>206709.12920637039</v>
      </c>
      <c r="M185" s="78">
        <f>G185*9.5</f>
        <v>0</v>
      </c>
      <c r="O185" s="19"/>
    </row>
    <row r="186" spans="1:15" ht="25.5" x14ac:dyDescent="0.25">
      <c r="A186" s="25">
        <v>2</v>
      </c>
      <c r="B186" s="43" t="s">
        <v>156</v>
      </c>
      <c r="C186" s="50">
        <v>871</v>
      </c>
      <c r="D186" s="50">
        <v>9941.7999999999993</v>
      </c>
      <c r="E186" s="28">
        <v>25140.165035877599</v>
      </c>
      <c r="F186" s="28">
        <v>481.86559999999997</v>
      </c>
      <c r="G186" s="81"/>
      <c r="H186" s="28">
        <v>1340.0545050554001</v>
      </c>
      <c r="I186" s="81"/>
      <c r="J186" s="69">
        <f>K186/D186</f>
        <v>58.897770809700219</v>
      </c>
      <c r="K186" s="78">
        <f>L186+M186+E186</f>
        <v>585549.85783587757</v>
      </c>
      <c r="L186" s="78">
        <f>F186*1163</f>
        <v>560409.69279999996</v>
      </c>
      <c r="M186" s="78">
        <f>G186*9.5</f>
        <v>0</v>
      </c>
      <c r="O186" s="19"/>
    </row>
    <row r="187" spans="1:15" ht="25.5" x14ac:dyDescent="0.25">
      <c r="A187" s="25">
        <v>3</v>
      </c>
      <c r="B187" s="43" t="s">
        <v>157</v>
      </c>
      <c r="C187" s="50">
        <v>2425</v>
      </c>
      <c r="D187" s="50">
        <v>12788.2</v>
      </c>
      <c r="E187" s="28">
        <v>73745.517252053294</v>
      </c>
      <c r="F187" s="28">
        <v>534.258593549804</v>
      </c>
      <c r="G187" s="82">
        <v>274.69</v>
      </c>
      <c r="H187" s="28">
        <v>2107.0155432284701</v>
      </c>
      <c r="I187" s="81"/>
      <c r="J187" s="69">
        <f>K187/D187</f>
        <v>54.557937516654043</v>
      </c>
      <c r="K187" s="78">
        <f>L187+M187+E187</f>
        <v>697697.81655047531</v>
      </c>
      <c r="L187" s="78">
        <f>F187*1163</f>
        <v>621342.74429842201</v>
      </c>
      <c r="M187" s="78">
        <f>G187*9.5</f>
        <v>2609.5549999999998</v>
      </c>
      <c r="O187" s="19"/>
    </row>
    <row r="188" spans="1:15" ht="25.5" x14ac:dyDescent="0.25">
      <c r="A188" s="25">
        <v>4</v>
      </c>
      <c r="B188" s="43" t="s">
        <v>158</v>
      </c>
      <c r="C188" s="50">
        <v>1332</v>
      </c>
      <c r="D188" s="50">
        <v>11092.1</v>
      </c>
      <c r="E188" s="28">
        <v>82889.746682217301</v>
      </c>
      <c r="F188" s="28">
        <v>311.78050275980002</v>
      </c>
      <c r="G188" s="81"/>
      <c r="H188" s="28">
        <v>2552.3987986685102</v>
      </c>
      <c r="I188" s="82">
        <v>587.1</v>
      </c>
      <c r="J188" s="69">
        <f>K188/D188</f>
        <v>40.16286108057669</v>
      </c>
      <c r="K188" s="78">
        <f>L188+M188+E188</f>
        <v>445490.4713918647</v>
      </c>
      <c r="L188" s="78">
        <f>F188*1163</f>
        <v>362600.72470964742</v>
      </c>
      <c r="M188" s="78">
        <f>G188*9.5</f>
        <v>0</v>
      </c>
      <c r="O188" s="19"/>
    </row>
    <row r="189" spans="1:15" ht="25.5" x14ac:dyDescent="0.25">
      <c r="A189" s="25">
        <v>5</v>
      </c>
      <c r="B189" s="43" t="s">
        <v>159</v>
      </c>
      <c r="C189" s="50">
        <v>8780</v>
      </c>
      <c r="D189" s="50">
        <v>8780.4</v>
      </c>
      <c r="E189" s="28">
        <v>51910.789725418203</v>
      </c>
      <c r="F189" s="28">
        <v>73</v>
      </c>
      <c r="G189" s="82">
        <v>19657.939999999999</v>
      </c>
      <c r="H189" s="28">
        <v>567.94747974040001</v>
      </c>
      <c r="I189" s="82">
        <v>46</v>
      </c>
      <c r="J189" s="69">
        <f>K189/D189</f>
        <v>36.850282415996787</v>
      </c>
      <c r="K189" s="78">
        <f>L189+M189+E189</f>
        <v>323560.2197254182</v>
      </c>
      <c r="L189" s="78">
        <f>F189*1163</f>
        <v>84899</v>
      </c>
      <c r="M189" s="78">
        <f>G189*9.5</f>
        <v>186750.43</v>
      </c>
      <c r="O189" s="19"/>
    </row>
    <row r="190" spans="1:15" x14ac:dyDescent="0.25">
      <c r="A190" s="41"/>
      <c r="B190" s="37" t="s">
        <v>147</v>
      </c>
      <c r="C190" s="38">
        <f t="shared" ref="C190:I190" si="25">SUM(C185:C189)</f>
        <v>14283</v>
      </c>
      <c r="D190" s="38">
        <f t="shared" si="25"/>
        <v>47141.200000000004</v>
      </c>
      <c r="E190" s="38">
        <f t="shared" si="25"/>
        <v>332728.77710417227</v>
      </c>
      <c r="F190" s="38">
        <f t="shared" si="25"/>
        <v>1578.6425546125879</v>
      </c>
      <c r="G190" s="38">
        <f t="shared" si="25"/>
        <v>19932.629999999997</v>
      </c>
      <c r="H190" s="38">
        <f t="shared" si="25"/>
        <v>7861.8374059927701</v>
      </c>
      <c r="I190" s="38">
        <f t="shared" si="25"/>
        <v>1111.52</v>
      </c>
      <c r="J190" s="40"/>
      <c r="K190" s="40"/>
      <c r="L190" s="40"/>
      <c r="M190" s="40"/>
      <c r="O190" s="19"/>
    </row>
    <row r="191" spans="1:15" x14ac:dyDescent="0.25">
      <c r="A191" s="41"/>
      <c r="B191" s="37" t="s">
        <v>148</v>
      </c>
      <c r="C191" s="38"/>
      <c r="D191" s="38"/>
      <c r="E191" s="38"/>
      <c r="F191" s="38"/>
      <c r="G191" s="38"/>
      <c r="H191" s="38"/>
      <c r="I191" s="38"/>
      <c r="J191" s="80">
        <f>SUM(J185:J189)/5</f>
        <v>51.566865639222613</v>
      </c>
      <c r="K191" s="40"/>
      <c r="L191" s="40"/>
      <c r="M191" s="40"/>
      <c r="O191" s="19"/>
    </row>
    <row r="193" spans="2:9" x14ac:dyDescent="0.25">
      <c r="B193" s="20"/>
    </row>
    <row r="194" spans="2:9" x14ac:dyDescent="0.25">
      <c r="I194" s="10"/>
    </row>
  </sheetData>
  <mergeCells count="57">
    <mergeCell ref="A184:M184"/>
    <mergeCell ref="A173:M173"/>
    <mergeCell ref="A182:A183"/>
    <mergeCell ref="B182:B183"/>
    <mergeCell ref="C182:C183"/>
    <mergeCell ref="D182:D183"/>
    <mergeCell ref="E182:I182"/>
    <mergeCell ref="J182:J183"/>
    <mergeCell ref="K182:M182"/>
    <mergeCell ref="A153:M153"/>
    <mergeCell ref="A171:A172"/>
    <mergeCell ref="B171:B172"/>
    <mergeCell ref="C171:C172"/>
    <mergeCell ref="D171:D172"/>
    <mergeCell ref="E171:I171"/>
    <mergeCell ref="J171:J172"/>
    <mergeCell ref="K171:M171"/>
    <mergeCell ref="A132:M132"/>
    <mergeCell ref="A151:A152"/>
    <mergeCell ref="B151:B152"/>
    <mergeCell ref="C151:C152"/>
    <mergeCell ref="D151:D152"/>
    <mergeCell ref="E151:I151"/>
    <mergeCell ref="J151:J152"/>
    <mergeCell ref="K151:M151"/>
    <mergeCell ref="A111:M111"/>
    <mergeCell ref="A130:A131"/>
    <mergeCell ref="B130:B131"/>
    <mergeCell ref="C130:C131"/>
    <mergeCell ref="D130:D131"/>
    <mergeCell ref="E130:I130"/>
    <mergeCell ref="J130:J131"/>
    <mergeCell ref="K130:M130"/>
    <mergeCell ref="A59:M59"/>
    <mergeCell ref="A109:A110"/>
    <mergeCell ref="B109:B110"/>
    <mergeCell ref="C109:C110"/>
    <mergeCell ref="D109:D110"/>
    <mergeCell ref="E109:I109"/>
    <mergeCell ref="J109:J110"/>
    <mergeCell ref="K109:M109"/>
    <mergeCell ref="A6:M6"/>
    <mergeCell ref="A57:A58"/>
    <mergeCell ref="B57:B58"/>
    <mergeCell ref="C57:C58"/>
    <mergeCell ref="D57:D58"/>
    <mergeCell ref="E57:I57"/>
    <mergeCell ref="J57:J58"/>
    <mergeCell ref="K57:M57"/>
    <mergeCell ref="A1:K1"/>
    <mergeCell ref="A4:A5"/>
    <mergeCell ref="B4:B5"/>
    <mergeCell ref="C4:C5"/>
    <mergeCell ref="D4:D5"/>
    <mergeCell ref="E4:I4"/>
    <mergeCell ref="J4:J5"/>
    <mergeCell ref="K4:M4"/>
  </mergeCells>
  <pageMargins left="0.70833333333333304" right="0.70833333333333304" top="0.74791666666666701" bottom="0.74791666666666701" header="0.511811023622047" footer="0.511811023622047"/>
  <pageSetup paperSize="9" fitToHeight="4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Аркуш1</vt:lpstr>
      <vt:lpstr>Аркуш1!Excel_BuiltIn__FilterDatabase</vt:lpstr>
      <vt:lpstr>Аркуш1!Excel_BuiltIn_Print_Area</vt:lpstr>
      <vt:lpstr>Аркуш1!Область_печати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Гребенюк Оксана Костянтинівна</dc:creator>
  <dc:description/>
  <cp:lastModifiedBy>Лебідь Розалія Олександрівна</cp:lastModifiedBy>
  <cp:revision>39</cp:revision>
  <cp:lastPrinted>2022-05-31T16:08:25Z</cp:lastPrinted>
  <dcterms:created xsi:type="dcterms:W3CDTF">2021-08-16T15:18:27Z</dcterms:created>
  <dcterms:modified xsi:type="dcterms:W3CDTF">2022-06-01T05:58:42Z</dcterms:modified>
  <dc:language>uk-UA</dc:language>
</cp:coreProperties>
</file>