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600" windowHeight="8190" tabRatio="500"/>
  </bookViews>
  <sheets>
    <sheet name="голові" sheetId="1" r:id="rId1"/>
  </sheets>
  <definedNames>
    <definedName name="_xlnm.Print_Area" localSheetId="0">голові!$A$1:$Q$65</definedName>
  </definedNames>
  <calcPr calcId="114210"/>
</workbook>
</file>

<file path=xl/calcChain.xml><?xml version="1.0" encoding="utf-8"?>
<calcChain xmlns="http://schemas.openxmlformats.org/spreadsheetml/2006/main">
  <c r="K13" i="1"/>
  <c r="K12"/>
  <c r="K33"/>
  <c r="K34"/>
  <c r="K47"/>
  <c r="K48"/>
  <c r="K53"/>
  <c r="K64"/>
  <c r="K65"/>
  <c r="G13"/>
  <c r="G12"/>
  <c r="G33"/>
  <c r="G34"/>
  <c r="G47"/>
  <c r="G58"/>
  <c r="G53"/>
  <c r="G48"/>
  <c r="G64"/>
  <c r="G65"/>
  <c r="Q65"/>
  <c r="E13"/>
  <c r="E12"/>
  <c r="E33"/>
  <c r="E34"/>
  <c r="E47"/>
  <c r="E58"/>
  <c r="E53"/>
  <c r="E48"/>
  <c r="E64"/>
  <c r="E65"/>
  <c r="P65"/>
  <c r="O65"/>
  <c r="N65"/>
  <c r="M65"/>
  <c r="L65"/>
  <c r="J13"/>
  <c r="J12"/>
  <c r="J33"/>
  <c r="J34"/>
  <c r="J47"/>
  <c r="J48"/>
  <c r="J53"/>
  <c r="J64"/>
  <c r="J65"/>
  <c r="I13"/>
  <c r="I12"/>
  <c r="I33"/>
  <c r="I34"/>
  <c r="I47"/>
  <c r="I48"/>
  <c r="I53"/>
  <c r="I64"/>
  <c r="I65"/>
  <c r="H13"/>
  <c r="H12"/>
  <c r="H33"/>
  <c r="H34"/>
  <c r="H47"/>
  <c r="H53"/>
  <c r="H48"/>
  <c r="H64"/>
  <c r="H65"/>
  <c r="F13"/>
  <c r="F12"/>
  <c r="F33"/>
  <c r="F34"/>
  <c r="F47"/>
  <c r="F53"/>
  <c r="F48"/>
  <c r="F64"/>
  <c r="F65"/>
  <c r="D13"/>
  <c r="D12"/>
  <c r="D33"/>
  <c r="D34"/>
  <c r="D47"/>
  <c r="D53"/>
  <c r="D48"/>
  <c r="D64"/>
  <c r="D65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4"/>
  <c r="A46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Q64"/>
  <c r="P64"/>
  <c r="O64"/>
  <c r="N64"/>
  <c r="M64"/>
  <c r="L64"/>
  <c r="Q63"/>
  <c r="P63"/>
  <c r="O63"/>
  <c r="N63"/>
  <c r="M63"/>
  <c r="L63"/>
  <c r="Q62"/>
  <c r="Q61"/>
  <c r="L61"/>
  <c r="Q60"/>
  <c r="L60"/>
  <c r="Q59"/>
  <c r="P59"/>
  <c r="O59"/>
  <c r="N59"/>
  <c r="M59"/>
  <c r="Q58"/>
  <c r="P58"/>
  <c r="O58"/>
  <c r="N58"/>
  <c r="M58"/>
  <c r="L58"/>
  <c r="Q57"/>
  <c r="P57"/>
  <c r="O57"/>
  <c r="N57"/>
  <c r="M57"/>
  <c r="L57"/>
  <c r="Q56"/>
  <c r="P56"/>
  <c r="O56"/>
  <c r="N56"/>
  <c r="M56"/>
  <c r="L56"/>
  <c r="Q55"/>
  <c r="P55"/>
  <c r="O55"/>
  <c r="N55"/>
  <c r="M55"/>
  <c r="L55"/>
  <c r="Q54"/>
  <c r="P54"/>
  <c r="O54"/>
  <c r="N54"/>
  <c r="M54"/>
  <c r="L54"/>
  <c r="Q53"/>
  <c r="P53"/>
  <c r="O53"/>
  <c r="N53"/>
  <c r="M53"/>
  <c r="L53"/>
  <c r="Q52"/>
  <c r="P52"/>
  <c r="O52"/>
  <c r="N52"/>
  <c r="M52"/>
  <c r="Q51"/>
  <c r="P51"/>
  <c r="O51"/>
  <c r="N51"/>
  <c r="M51"/>
  <c r="L51"/>
  <c r="Q50"/>
  <c r="P50"/>
  <c r="O50"/>
  <c r="N50"/>
  <c r="M50"/>
  <c r="L50"/>
  <c r="Q49"/>
  <c r="P49"/>
  <c r="O49"/>
  <c r="N49"/>
  <c r="M49"/>
  <c r="L49"/>
  <c r="Q48"/>
  <c r="P48"/>
  <c r="O48"/>
  <c r="N48"/>
  <c r="M48"/>
  <c r="L48"/>
  <c r="Q47"/>
  <c r="P47"/>
  <c r="O47"/>
  <c r="N47"/>
  <c r="M47"/>
  <c r="L47"/>
  <c r="A43"/>
  <c r="A45"/>
  <c r="A47"/>
  <c r="Q46"/>
  <c r="L46"/>
  <c r="Q45"/>
  <c r="P45"/>
  <c r="O45"/>
  <c r="N45"/>
  <c r="M45"/>
  <c r="L45"/>
  <c r="Q44"/>
  <c r="L44"/>
  <c r="Q43"/>
  <c r="P43"/>
  <c r="O43"/>
  <c r="N43"/>
  <c r="M43"/>
  <c r="L43"/>
  <c r="Q42"/>
  <c r="L42"/>
  <c r="Q41"/>
  <c r="P41"/>
  <c r="O41"/>
  <c r="N41"/>
  <c r="M41"/>
  <c r="L41"/>
  <c r="Q40"/>
  <c r="L40"/>
  <c r="Q39"/>
  <c r="L39"/>
  <c r="Q38"/>
  <c r="L38"/>
  <c r="Q37"/>
  <c r="P37"/>
  <c r="O37"/>
  <c r="N37"/>
  <c r="M37"/>
  <c r="L37"/>
  <c r="Q36"/>
  <c r="L36"/>
  <c r="Q35"/>
  <c r="L35"/>
  <c r="Q34"/>
  <c r="P34"/>
  <c r="O34"/>
  <c r="N34"/>
  <c r="M34"/>
  <c r="L34"/>
  <c r="Q33"/>
  <c r="P33"/>
  <c r="O33"/>
  <c r="N33"/>
  <c r="M33"/>
  <c r="L33"/>
  <c r="Q32"/>
  <c r="Q31"/>
  <c r="P31"/>
  <c r="O31"/>
  <c r="N31"/>
  <c r="M31"/>
  <c r="L31"/>
  <c r="Q30"/>
  <c r="L30"/>
  <c r="Q29"/>
  <c r="P29"/>
  <c r="O29"/>
  <c r="N29"/>
  <c r="M29"/>
  <c r="L29"/>
  <c r="Q28"/>
  <c r="P28"/>
  <c r="O28"/>
  <c r="N28"/>
  <c r="M28"/>
  <c r="L28"/>
  <c r="Q27"/>
  <c r="P27"/>
  <c r="O27"/>
  <c r="N27"/>
  <c r="M27"/>
  <c r="L27"/>
  <c r="Q26"/>
  <c r="P26"/>
  <c r="O26"/>
  <c r="N26"/>
  <c r="M26"/>
  <c r="L26"/>
  <c r="Q25"/>
  <c r="P25"/>
  <c r="O25"/>
  <c r="N25"/>
  <c r="M25"/>
  <c r="L25"/>
  <c r="Q24"/>
  <c r="P24"/>
  <c r="O24"/>
  <c r="N24"/>
  <c r="M24"/>
  <c r="L24"/>
  <c r="Q23"/>
  <c r="P23"/>
  <c r="O23"/>
  <c r="N23"/>
  <c r="M23"/>
  <c r="L23"/>
  <c r="Q22"/>
  <c r="P22"/>
  <c r="O22"/>
  <c r="N22"/>
  <c r="M22"/>
  <c r="L22"/>
  <c r="Q21"/>
  <c r="P21"/>
  <c r="O21"/>
  <c r="N21"/>
  <c r="M21"/>
  <c r="L21"/>
  <c r="Q20"/>
  <c r="P20"/>
  <c r="O20"/>
  <c r="N20"/>
  <c r="M20"/>
  <c r="L20"/>
  <c r="Q19"/>
  <c r="P19"/>
  <c r="O19"/>
  <c r="N19"/>
  <c r="M19"/>
  <c r="L19"/>
  <c r="Q18"/>
  <c r="P18"/>
  <c r="O18"/>
  <c r="N18"/>
  <c r="M18"/>
  <c r="L18"/>
  <c r="Q17"/>
  <c r="P17"/>
  <c r="O17"/>
  <c r="N17"/>
  <c r="M17"/>
  <c r="L17"/>
  <c r="Q16"/>
  <c r="P16"/>
  <c r="O16"/>
  <c r="N16"/>
  <c r="M16"/>
  <c r="L16"/>
  <c r="Q15"/>
  <c r="P15"/>
  <c r="O15"/>
  <c r="N15"/>
  <c r="M15"/>
  <c r="L15"/>
  <c r="Q14"/>
  <c r="P14"/>
  <c r="O14"/>
  <c r="N14"/>
  <c r="M14"/>
  <c r="L14"/>
  <c r="Q13"/>
  <c r="P13"/>
  <c r="O13"/>
  <c r="N13"/>
  <c r="M13"/>
  <c r="L13"/>
  <c r="Q12"/>
  <c r="P12"/>
  <c r="O12"/>
  <c r="N12"/>
  <c r="M12"/>
  <c r="L12"/>
  <c r="Q11"/>
  <c r="P11"/>
  <c r="O11"/>
  <c r="N11"/>
  <c r="M11"/>
  <c r="L11"/>
  <c r="Q10"/>
  <c r="P10"/>
  <c r="O10"/>
  <c r="N10"/>
  <c r="M10"/>
  <c r="L10"/>
  <c r="A7"/>
  <c r="A8"/>
  <c r="A9"/>
  <c r="A10"/>
  <c r="Q9"/>
  <c r="P9"/>
  <c r="O9"/>
  <c r="N9"/>
  <c r="M9"/>
  <c r="L9"/>
  <c r="Q8"/>
  <c r="P8"/>
  <c r="O8"/>
  <c r="N8"/>
  <c r="M8"/>
  <c r="L8"/>
  <c r="Q7"/>
  <c r="P7"/>
  <c r="O7"/>
  <c r="N7"/>
  <c r="M7"/>
  <c r="L7"/>
</calcChain>
</file>

<file path=xl/sharedStrings.xml><?xml version="1.0" encoding="utf-8"?>
<sst xmlns="http://schemas.openxmlformats.org/spreadsheetml/2006/main" count="88" uniqueCount="86">
  <si>
    <t>БЮДЖЕТ МІСТА (ДОХОДИ)</t>
  </si>
  <si>
    <t>на 01.11.2021 рік</t>
  </si>
  <si>
    <t>тис.грн</t>
  </si>
  <si>
    <t>№ п/п</t>
  </si>
  <si>
    <t>Назва показника</t>
  </si>
  <si>
    <t xml:space="preserve"> розпис на 2021 рік</t>
  </si>
  <si>
    <t xml:space="preserve">  уточнений розпис на 2021 рік</t>
  </si>
  <si>
    <t xml:space="preserve"> розпис  на березень</t>
  </si>
  <si>
    <t>розпис на січень-жовтень</t>
  </si>
  <si>
    <t>виконано за жовтень</t>
  </si>
  <si>
    <t>% вико-нання</t>
  </si>
  <si>
    <r>
      <rPr>
        <sz val="12"/>
        <rFont val="Times New Roman"/>
        <family val="1"/>
        <charset val="204"/>
      </rPr>
      <t xml:space="preserve">перевико-нано (+) недовико-нано  (-)                  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                                  </t>
    </r>
  </si>
  <si>
    <t>виконано з початку року</t>
  </si>
  <si>
    <r>
      <rPr>
        <sz val="11"/>
        <rFont val="Times New Roman"/>
        <family val="1"/>
        <charset val="204"/>
      </rPr>
      <t xml:space="preserve">перевикон.(+) недовикон.(-) по 1/12                  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           </t>
    </r>
  </si>
  <si>
    <t xml:space="preserve">% вико-нанння по 1/12 </t>
  </si>
  <si>
    <r>
      <rPr>
        <sz val="11"/>
        <rFont val="Times New Roman"/>
        <family val="1"/>
        <charset val="204"/>
      </rPr>
      <t xml:space="preserve">перевикон. недовикон.                 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           </t>
    </r>
  </si>
  <si>
    <t xml:space="preserve">% вико-нанння  </t>
  </si>
  <si>
    <r>
      <rPr>
        <sz val="12"/>
        <rFont val="Times New Roman"/>
        <family val="1"/>
        <charset val="204"/>
      </rPr>
      <t xml:space="preserve">перевиконано (+) недовиконано  (-)                  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                                  </t>
    </r>
  </si>
  <si>
    <t>9=8*100/6</t>
  </si>
  <si>
    <t>12=10-4/12*3</t>
  </si>
  <si>
    <t>13=10/4/12*3</t>
  </si>
  <si>
    <t>14=10-4</t>
  </si>
  <si>
    <t>15=10/4</t>
  </si>
  <si>
    <t>10=8-6</t>
  </si>
  <si>
    <t>Загальний фонд</t>
  </si>
  <si>
    <t xml:space="preserve">Податок на доходи фізичних осіб       60%    </t>
  </si>
  <si>
    <t xml:space="preserve">Податок на прибуток комун. під-в </t>
  </si>
  <si>
    <t>Рентна плата за користування надрами (5%)</t>
  </si>
  <si>
    <t>Акцизний податок:  -пальне</t>
  </si>
  <si>
    <t xml:space="preserve"> - з роздр.торгівлі алк. і тютюн.вир.</t>
  </si>
  <si>
    <t>Місцеві податки, в т. ч.:</t>
  </si>
  <si>
    <t>а) Податок на майно</t>
  </si>
  <si>
    <t xml:space="preserve"> -Податок на житлову нерухомість</t>
  </si>
  <si>
    <t xml:space="preserve"> -Податок на нежитлову нерухомість</t>
  </si>
  <si>
    <t xml:space="preserve"> -Плата за землю              </t>
  </si>
  <si>
    <t xml:space="preserve"> -Транспортний податок</t>
  </si>
  <si>
    <t>б)Збір за паркування</t>
  </si>
  <si>
    <t>в) Туристичний збір</t>
  </si>
  <si>
    <t>г) Єдиний податок</t>
  </si>
  <si>
    <t>Частина чистого прибутку комун. під-в</t>
  </si>
  <si>
    <t>Плата за розміщення тимчасово вільних коштів</t>
  </si>
  <si>
    <t>Адміністративні штрафи та інші санкції</t>
  </si>
  <si>
    <t>Адміністративний збір за проведення держ. реєстрації юр. осіб, фіз. осіб - підприємців</t>
  </si>
  <si>
    <t>Плата за надання адміністративних послуг</t>
  </si>
  <si>
    <t xml:space="preserve">Адміністративний збір за державну реєстрацію речових прав на нерухоме майно </t>
  </si>
  <si>
    <t xml:space="preserve">Плата за скорочення термінів надання послуг у сфері державної реєстрації </t>
  </si>
  <si>
    <t>Надходження від оренди комун. майна</t>
  </si>
  <si>
    <t xml:space="preserve">Державне мито </t>
  </si>
  <si>
    <t>Орендна плата за водні обєкти, надані в оренду</t>
  </si>
  <si>
    <t xml:space="preserve">Інші надходження </t>
  </si>
  <si>
    <t>Кошти за шкоду, що заподіяна на земельних ділянках , внаслідок їх самовільного зайняття</t>
  </si>
  <si>
    <t>Разом доходів загального фонду                                    (без трансфертів)</t>
  </si>
  <si>
    <t xml:space="preserve">Субвенції </t>
  </si>
  <si>
    <t>Субвенція на створення навчально-практичних центрів  професійно-технічної освіти</t>
  </si>
  <si>
    <t>Субвенція на соціально-економічний розвиток</t>
  </si>
  <si>
    <t>Освітня субвенція з державного бюджету</t>
  </si>
  <si>
    <t>Субвенція   на житло  сім'ям  учасників бойових дій на території інших держав</t>
  </si>
  <si>
    <t>Субвенція   на житло  сім'ям  учасників АТО</t>
  </si>
  <si>
    <t>Субвенція на забезпечення житлом дітей-сиріт</t>
  </si>
  <si>
    <t>Субвенція на видатки у сфері освіти</t>
  </si>
  <si>
    <t>Субвенція за рах. залишків освітньої субвенції</t>
  </si>
  <si>
    <t>Субвенція на надання державної підтримки особам з особливими освітніми потребами</t>
  </si>
  <si>
    <t>Субвенція "Нова Українська школа"</t>
  </si>
  <si>
    <t>Інші субвенції з місцевого бюджету</t>
  </si>
  <si>
    <t xml:space="preserve">Субвенція на підтримку окремих закладів та заходів у системі охорони здоров'я </t>
  </si>
  <si>
    <t xml:space="preserve">Разом доходів загального фонду </t>
  </si>
  <si>
    <t>Бюджет розвитку</t>
  </si>
  <si>
    <t xml:space="preserve">Надходження від відчуження комун. майна </t>
  </si>
  <si>
    <t xml:space="preserve">  </t>
  </si>
  <si>
    <t xml:space="preserve">Надходження від продажу землі </t>
  </si>
  <si>
    <t xml:space="preserve"> </t>
  </si>
  <si>
    <t xml:space="preserve">Надходження коштів пайової участі </t>
  </si>
  <si>
    <t xml:space="preserve">Плата за гарантіі, надані міськими радами </t>
  </si>
  <si>
    <t>Спеціальний фонд</t>
  </si>
  <si>
    <t>Екологічний податок        25%</t>
  </si>
  <si>
    <t>Грошові стягнення за шкоду навколишньому середовищу</t>
  </si>
  <si>
    <t>Надходження коштів від відшкодування втрат с/г і лісогосподарського виробництва</t>
  </si>
  <si>
    <t>Відсотки за кредит на буд-во  житла</t>
  </si>
  <si>
    <t>Власні надходження бюджетних установ - платні послуги</t>
  </si>
  <si>
    <t>Власні надходження бюджетних установ -  гранти, дарунки</t>
  </si>
  <si>
    <t>Субвенція на буд-во, ремонт автомоб. доріг</t>
  </si>
  <si>
    <t>Субвенція на здійснення природоохоронних заходів</t>
  </si>
  <si>
    <t>Інші субвенції</t>
  </si>
  <si>
    <t>Цільові фонди</t>
  </si>
  <si>
    <t>Разом доходів спеціального фонду</t>
  </si>
  <si>
    <t>ВСЬОГО ДОХОДІВ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</si>
</sst>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#,##0.0_ ;[Red]\-#,##0.0\ "/>
    <numFmt numFmtId="167" formatCode="#,##0.000"/>
  </numFmts>
  <fonts count="43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5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5"/>
      <color indexed="12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42">
    <xf numFmtId="0" fontId="0" fillId="0" borderId="0"/>
    <xf numFmtId="0" fontId="26" fillId="2" borderId="0" applyBorder="0" applyAlignment="0" applyProtection="0"/>
    <xf numFmtId="0" fontId="26" fillId="3" borderId="0" applyBorder="0" applyAlignment="0" applyProtection="0"/>
    <xf numFmtId="0" fontId="26" fillId="4" borderId="0" applyBorder="0" applyAlignment="0" applyProtection="0"/>
    <xf numFmtId="0" fontId="26" fillId="5" borderId="0" applyBorder="0" applyAlignment="0" applyProtection="0"/>
    <xf numFmtId="0" fontId="26" fillId="6" borderId="0" applyBorder="0" applyAlignment="0" applyProtection="0"/>
    <xf numFmtId="0" fontId="26" fillId="7" borderId="0" applyBorder="0" applyAlignment="0" applyProtection="0"/>
    <xf numFmtId="0" fontId="26" fillId="8" borderId="0" applyBorder="0" applyAlignment="0" applyProtection="0"/>
    <xf numFmtId="0" fontId="26" fillId="9" borderId="0" applyBorder="0" applyAlignment="0" applyProtection="0"/>
    <xf numFmtId="0" fontId="26" fillId="10" borderId="0" applyBorder="0" applyAlignment="0" applyProtection="0"/>
    <xf numFmtId="0" fontId="26" fillId="5" borderId="0" applyBorder="0" applyAlignment="0" applyProtection="0"/>
    <xf numFmtId="0" fontId="26" fillId="8" borderId="0" applyBorder="0" applyAlignment="0" applyProtection="0"/>
    <xf numFmtId="0" fontId="26" fillId="11" borderId="0" applyBorder="0" applyAlignment="0" applyProtection="0"/>
    <xf numFmtId="0" fontId="27" fillId="12" borderId="0" applyBorder="0" applyAlignment="0" applyProtection="0"/>
    <xf numFmtId="0" fontId="27" fillId="9" borderId="0" applyBorder="0" applyAlignment="0" applyProtection="0"/>
    <xf numFmtId="0" fontId="27" fillId="10" borderId="0" applyBorder="0" applyAlignment="0" applyProtection="0"/>
    <xf numFmtId="0" fontId="27" fillId="13" borderId="0" applyBorder="0" applyAlignment="0" applyProtection="0"/>
    <xf numFmtId="0" fontId="27" fillId="14" borderId="0" applyBorder="0" applyAlignment="0" applyProtection="0"/>
    <xf numFmtId="0" fontId="27" fillId="15" borderId="0" applyBorder="0" applyAlignment="0" applyProtection="0"/>
    <xf numFmtId="0" fontId="27" fillId="16" borderId="0" applyBorder="0" applyAlignment="0" applyProtection="0"/>
    <xf numFmtId="0" fontId="27" fillId="17" borderId="0" applyBorder="0" applyAlignment="0" applyProtection="0"/>
    <xf numFmtId="0" fontId="27" fillId="18" borderId="0" applyBorder="0" applyAlignment="0" applyProtection="0"/>
    <xf numFmtId="0" fontId="27" fillId="13" borderId="0" applyBorder="0" applyAlignment="0" applyProtection="0"/>
    <xf numFmtId="0" fontId="27" fillId="14" borderId="0" applyBorder="0" applyAlignment="0" applyProtection="0"/>
    <xf numFmtId="0" fontId="27" fillId="19" borderId="0" applyBorder="0" applyAlignment="0" applyProtection="0"/>
    <xf numFmtId="0" fontId="28" fillId="7" borderId="5" applyAlignment="0" applyProtection="0"/>
    <xf numFmtId="0" fontId="29" fillId="20" borderId="6" applyAlignment="0" applyProtection="0"/>
    <xf numFmtId="0" fontId="30" fillId="20" borderId="5" applyAlignment="0" applyProtection="0"/>
    <xf numFmtId="0" fontId="31" fillId="0" borderId="7" applyAlignment="0" applyProtection="0"/>
    <xf numFmtId="0" fontId="32" fillId="0" borderId="8" applyAlignment="0" applyProtection="0"/>
    <xf numFmtId="0" fontId="33" fillId="0" borderId="9" applyAlignment="0" applyProtection="0"/>
    <xf numFmtId="0" fontId="33" fillId="0" borderId="0" applyBorder="0" applyAlignment="0" applyProtection="0"/>
    <xf numFmtId="0" fontId="34" fillId="0" borderId="10" applyAlignment="0" applyProtection="0"/>
    <xf numFmtId="0" fontId="35" fillId="21" borderId="11" applyAlignment="0" applyProtection="0"/>
    <xf numFmtId="0" fontId="36" fillId="0" borderId="0" applyBorder="0" applyAlignment="0" applyProtection="0"/>
    <xf numFmtId="0" fontId="37" fillId="22" borderId="0" applyBorder="0" applyAlignment="0" applyProtection="0"/>
    <xf numFmtId="0" fontId="38" fillId="3" borderId="0" applyBorder="0" applyAlignment="0" applyProtection="0"/>
    <xf numFmtId="0" fontId="39" fillId="0" borderId="0" applyBorder="0" applyAlignment="0" applyProtection="0"/>
    <xf numFmtId="0" fontId="25" fillId="23" borderId="12" applyAlignment="0" applyProtection="0"/>
    <xf numFmtId="0" fontId="40" fillId="0" borderId="13" applyAlignment="0" applyProtection="0"/>
    <xf numFmtId="0" fontId="41" fillId="0" borderId="0" applyBorder="0" applyAlignment="0" applyProtection="0"/>
    <xf numFmtId="0" fontId="42" fillId="4" borderId="0" applyBorder="0" applyAlignment="0" applyProtection="0"/>
  </cellStyleXfs>
  <cellXfs count="84">
    <xf numFmtId="0" fontId="0" fillId="0" borderId="0" xfId="0"/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5" fillId="0" borderId="0" xfId="0" applyFont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protection locked="0"/>
    </xf>
    <xf numFmtId="164" fontId="12" fillId="0" borderId="1" xfId="0" applyNumberFormat="1" applyFont="1" applyBorder="1" applyProtection="1">
      <protection locked="0"/>
    </xf>
    <xf numFmtId="164" fontId="12" fillId="0" borderId="2" xfId="0" applyNumberFormat="1" applyFont="1" applyBorder="1" applyProtection="1"/>
    <xf numFmtId="164" fontId="12" fillId="0" borderId="2" xfId="0" applyNumberFormat="1" applyFont="1" applyBorder="1" applyProtection="1">
      <protection locked="0"/>
    </xf>
    <xf numFmtId="164" fontId="12" fillId="0" borderId="1" xfId="0" applyNumberFormat="1" applyFont="1" applyBorder="1" applyProtection="1"/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 applyProtection="1">
      <alignment wrapText="1"/>
      <protection locked="0"/>
    </xf>
    <xf numFmtId="164" fontId="12" fillId="0" borderId="1" xfId="0" applyNumberFormat="1" applyFont="1" applyBorder="1"/>
    <xf numFmtId="0" fontId="13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1" xfId="0" applyFont="1" applyBorder="1" applyAlignment="1" applyProtection="1">
      <protection locked="0"/>
    </xf>
    <xf numFmtId="164" fontId="15" fillId="0" borderId="1" xfId="0" applyNumberFormat="1" applyFont="1" applyBorder="1" applyProtection="1"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165" fontId="12" fillId="0" borderId="1" xfId="0" applyNumberFormat="1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164" fontId="12" fillId="0" borderId="1" xfId="0" applyNumberFormat="1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17" fillId="0" borderId="0" xfId="0" applyNumberFormat="1" applyFont="1" applyAlignment="1">
      <alignment wrapText="1"/>
    </xf>
    <xf numFmtId="164" fontId="12" fillId="0" borderId="3" xfId="0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164" fontId="18" fillId="0" borderId="1" xfId="0" applyNumberFormat="1" applyFont="1" applyBorder="1" applyProtection="1"/>
    <xf numFmtId="164" fontId="19" fillId="0" borderId="1" xfId="0" applyNumberFormat="1" applyFont="1" applyBorder="1" applyProtection="1"/>
    <xf numFmtId="164" fontId="18" fillId="0" borderId="1" xfId="0" applyNumberFormat="1" applyFont="1" applyBorder="1" applyProtection="1"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wrapText="1"/>
    </xf>
    <xf numFmtId="164" fontId="15" fillId="0" borderId="4" xfId="0" applyNumberFormat="1" applyFont="1" applyBorder="1" applyProtection="1"/>
    <xf numFmtId="166" fontId="12" fillId="0" borderId="2" xfId="0" applyNumberFormat="1" applyFont="1" applyBorder="1" applyProtection="1"/>
    <xf numFmtId="0" fontId="16" fillId="0" borderId="1" xfId="0" applyFont="1" applyBorder="1" applyAlignment="1" applyProtection="1">
      <alignment horizontal="left" wrapText="1"/>
      <protection locked="0"/>
    </xf>
    <xf numFmtId="164" fontId="18" fillId="0" borderId="4" xfId="0" applyNumberFormat="1" applyFont="1" applyBorder="1" applyProtection="1"/>
    <xf numFmtId="164" fontId="15" fillId="0" borderId="4" xfId="0" applyNumberFormat="1" applyFont="1" applyBorder="1" applyProtection="1">
      <protection locked="0"/>
    </xf>
    <xf numFmtId="166" fontId="12" fillId="0" borderId="1" xfId="0" applyNumberFormat="1" applyFont="1" applyBorder="1" applyProtection="1"/>
    <xf numFmtId="166" fontId="12" fillId="0" borderId="1" xfId="0" applyNumberFormat="1" applyFont="1" applyBorder="1" applyProtection="1">
      <protection locked="0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164" fontId="12" fillId="0" borderId="4" xfId="0" applyNumberFormat="1" applyFont="1" applyBorder="1" applyProtection="1">
      <protection locked="0"/>
    </xf>
    <xf numFmtId="0" fontId="17" fillId="0" borderId="0" xfId="0" applyFont="1"/>
    <xf numFmtId="0" fontId="4" fillId="0" borderId="1" xfId="0" applyFont="1" applyBorder="1" applyAlignment="1" applyProtection="1">
      <alignment horizontal="center" vertical="center"/>
      <protection locked="0"/>
    </xf>
    <xf numFmtId="164" fontId="15" fillId="0" borderId="1" xfId="0" applyNumberFormat="1" applyFont="1" applyBorder="1" applyProtection="1"/>
    <xf numFmtId="0" fontId="11" fillId="0" borderId="0" xfId="0" applyFont="1" applyAlignment="1">
      <alignment horizontal="left" vertical="top" wrapText="1"/>
    </xf>
    <xf numFmtId="0" fontId="9" fillId="0" borderId="1" xfId="0" applyFont="1" applyBorder="1" applyAlignment="1" applyProtection="1">
      <protection locked="0"/>
    </xf>
    <xf numFmtId="0" fontId="22" fillId="0" borderId="1" xfId="0" applyFont="1" applyBorder="1" applyAlignment="1" applyProtection="1">
      <protection locked="0"/>
    </xf>
    <xf numFmtId="164" fontId="23" fillId="0" borderId="1" xfId="0" applyNumberFormat="1" applyFont="1" applyBorder="1" applyProtection="1"/>
    <xf numFmtId="164" fontId="23" fillId="0" borderId="1" xfId="0" applyNumberFormat="1" applyFont="1" applyBorder="1" applyProtection="1">
      <protection locked="0"/>
    </xf>
    <xf numFmtId="167" fontId="15" fillId="0" borderId="1" xfId="0" applyNumberFormat="1" applyFont="1" applyBorder="1" applyProtection="1">
      <protection locked="0"/>
    </xf>
    <xf numFmtId="167" fontId="12" fillId="0" borderId="1" xfId="0" applyNumberFormat="1" applyFont="1" applyBorder="1" applyProtection="1">
      <protection locked="0"/>
    </xf>
    <xf numFmtId="0" fontId="2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center"/>
      <protection locked="0"/>
    </xf>
    <xf numFmtId="164" fontId="2" fillId="0" borderId="0" xfId="0" applyNumberFormat="1" applyFont="1" applyBorder="1" applyProtection="1">
      <protection locked="0"/>
    </xf>
    <xf numFmtId="165" fontId="2" fillId="0" borderId="0" xfId="0" applyNumberFormat="1" applyFont="1" applyBorder="1" applyProtection="1">
      <protection locked="0"/>
    </xf>
    <xf numFmtId="165" fontId="1" fillId="0" borderId="0" xfId="0" applyNumberFormat="1" applyFont="1" applyBorder="1" applyProtection="1">
      <protection locked="0"/>
    </xf>
    <xf numFmtId="165" fontId="1" fillId="0" borderId="0" xfId="0" applyNumberFormat="1" applyFo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 1" xfId="28"/>
    <cellStyle name="Заголовок 2 1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13"/>
  <sheetViews>
    <sheetView tabSelected="1" topLeftCell="B1" zoomScale="75" zoomScaleNormal="75" workbookViewId="0">
      <pane ySplit="4" topLeftCell="A54" activePane="bottomLeft" state="frozen"/>
      <selection activeCell="B1" sqref="B1"/>
      <selection pane="bottomLeft" activeCell="H46" sqref="H46"/>
    </sheetView>
  </sheetViews>
  <sheetFormatPr defaultRowHeight="15"/>
  <cols>
    <col min="1" max="1" width="4" style="2" customWidth="1"/>
    <col min="2" max="2" width="12.140625" style="2" customWidth="1"/>
    <col min="3" max="3" width="57.28515625" style="3" customWidth="1"/>
    <col min="4" max="4" width="18" style="3" customWidth="1"/>
    <col min="5" max="5" width="19" style="2" customWidth="1"/>
    <col min="6" max="6" width="11.5703125" style="2" hidden="1" customWidth="1"/>
    <col min="7" max="7" width="16.140625" style="2" customWidth="1"/>
    <col min="8" max="8" width="15.7109375" style="2" customWidth="1"/>
    <col min="9" max="9" width="9.28515625" style="2" hidden="1" customWidth="1"/>
    <col min="10" max="10" width="12.140625" style="2" hidden="1" customWidth="1"/>
    <col min="11" max="11" width="17" style="2" customWidth="1"/>
    <col min="12" max="12" width="13.140625" style="2" customWidth="1"/>
    <col min="13" max="13" width="12.7109375" style="2" hidden="1" customWidth="1"/>
    <col min="14" max="14" width="7.85546875" style="2" hidden="1" customWidth="1"/>
    <col min="15" max="15" width="13.28515625" style="2" hidden="1" customWidth="1"/>
    <col min="16" max="16" width="8" style="2" hidden="1" customWidth="1"/>
    <col min="17" max="17" width="15" style="4" customWidth="1"/>
    <col min="18" max="28" width="9.140625" style="4"/>
    <col min="29" max="16384" width="9.140625" style="2"/>
  </cols>
  <sheetData>
    <row r="1" spans="1:29" ht="18.7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29" ht="16.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29" ht="16.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 t="s">
        <v>2</v>
      </c>
    </row>
    <row r="4" spans="1:29" s="13" customFormat="1" ht="63">
      <c r="A4" s="6" t="s">
        <v>3</v>
      </c>
      <c r="B4" s="7"/>
      <c r="C4" s="8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9" t="s">
        <v>9</v>
      </c>
      <c r="I4" s="10" t="s">
        <v>10</v>
      </c>
      <c r="J4" s="10" t="s">
        <v>11</v>
      </c>
      <c r="K4" s="10" t="s">
        <v>12</v>
      </c>
      <c r="L4" s="10" t="s">
        <v>10</v>
      </c>
      <c r="M4" s="6" t="s">
        <v>13</v>
      </c>
      <c r="N4" s="6" t="s">
        <v>14</v>
      </c>
      <c r="O4" s="6" t="s">
        <v>15</v>
      </c>
      <c r="P4" s="6" t="s">
        <v>16</v>
      </c>
      <c r="Q4" s="9" t="s">
        <v>17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</row>
    <row r="5" spans="1:29" s="19" customFormat="1" ht="25.5">
      <c r="A5" s="14">
        <v>1</v>
      </c>
      <c r="B5" s="14">
        <v>2</v>
      </c>
      <c r="C5" s="15">
        <v>3</v>
      </c>
      <c r="D5" s="15">
        <v>4</v>
      </c>
      <c r="E5" s="14">
        <v>5</v>
      </c>
      <c r="F5" s="14">
        <v>5</v>
      </c>
      <c r="G5" s="14">
        <v>6</v>
      </c>
      <c r="H5" s="14">
        <v>7</v>
      </c>
      <c r="I5" s="14">
        <v>7</v>
      </c>
      <c r="J5" s="14">
        <v>7</v>
      </c>
      <c r="K5" s="14">
        <v>8</v>
      </c>
      <c r="L5" s="16" t="s">
        <v>18</v>
      </c>
      <c r="M5" s="14" t="s">
        <v>19</v>
      </c>
      <c r="N5" s="16" t="s">
        <v>20</v>
      </c>
      <c r="O5" s="14" t="s">
        <v>21</v>
      </c>
      <c r="P5" s="16" t="s">
        <v>22</v>
      </c>
      <c r="Q5" s="17" t="s">
        <v>23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9" s="26" customFormat="1" ht="19.5">
      <c r="A6" s="20">
        <v>1</v>
      </c>
      <c r="B6" s="21"/>
      <c r="C6" s="22" t="s">
        <v>24</v>
      </c>
      <c r="D6" s="23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4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9" s="26" customFormat="1" ht="20.25">
      <c r="A7" s="14">
        <f>A6+1</f>
        <v>2</v>
      </c>
      <c r="B7" s="27">
        <v>11010000</v>
      </c>
      <c r="C7" s="28" t="s">
        <v>25</v>
      </c>
      <c r="D7" s="29">
        <v>1262143.3</v>
      </c>
      <c r="E7" s="29">
        <v>1299385.3600000001</v>
      </c>
      <c r="F7" s="29"/>
      <c r="G7" s="30">
        <v>1053670.5</v>
      </c>
      <c r="H7" s="31">
        <v>111974.9</v>
      </c>
      <c r="I7" s="29"/>
      <c r="J7" s="29"/>
      <c r="K7" s="29">
        <v>1073182.3999999999</v>
      </c>
      <c r="L7" s="32">
        <f t="shared" ref="L7:L31" si="0">K7*100/G7</f>
        <v>101.85180281691476</v>
      </c>
      <c r="M7" s="29">
        <f t="shared" ref="M7:M29" si="1">K7-E7/12*3</f>
        <v>748336.05999999982</v>
      </c>
      <c r="N7" s="29">
        <f t="shared" ref="N7:N29" si="2">K7/(E7/12*3)*100</f>
        <v>330.36616635422143</v>
      </c>
      <c r="O7" s="29">
        <f t="shared" ref="O7:O29" si="3">K7-E7</f>
        <v>-226202.9600000002</v>
      </c>
      <c r="P7" s="29">
        <f t="shared" ref="P7:P29" si="4">K7/E7*100</f>
        <v>82.591541588555359</v>
      </c>
      <c r="Q7" s="29">
        <f t="shared" ref="Q7:Q38" si="5">K7-G7</f>
        <v>19511.899999999907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9" s="26" customFormat="1" ht="20.25">
      <c r="A8" s="14">
        <f>A7+1</f>
        <v>3</v>
      </c>
      <c r="B8" s="27">
        <v>11020200</v>
      </c>
      <c r="C8" s="28" t="s">
        <v>26</v>
      </c>
      <c r="D8" s="29">
        <v>2426</v>
      </c>
      <c r="E8" s="29">
        <v>3096</v>
      </c>
      <c r="F8" s="29"/>
      <c r="G8" s="30">
        <v>2570</v>
      </c>
      <c r="H8" s="31">
        <v>11.2</v>
      </c>
      <c r="I8" s="29"/>
      <c r="J8" s="29"/>
      <c r="K8" s="29">
        <v>4448.1000000000004</v>
      </c>
      <c r="L8" s="32">
        <f t="shared" si="0"/>
        <v>173.07782101167317</v>
      </c>
      <c r="M8" s="29">
        <f t="shared" si="1"/>
        <v>3674.1000000000004</v>
      </c>
      <c r="N8" s="29">
        <f t="shared" si="2"/>
        <v>574.68992248062023</v>
      </c>
      <c r="O8" s="29">
        <f t="shared" si="3"/>
        <v>1352.1000000000004</v>
      </c>
      <c r="P8" s="29">
        <f t="shared" si="4"/>
        <v>143.67248062015506</v>
      </c>
      <c r="Q8" s="29">
        <f t="shared" si="5"/>
        <v>1878.1000000000004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9" s="26" customFormat="1" ht="20.25">
      <c r="A9" s="14">
        <f>A8+1</f>
        <v>4</v>
      </c>
      <c r="B9" s="27">
        <v>13000000</v>
      </c>
      <c r="C9" s="33" t="s">
        <v>27</v>
      </c>
      <c r="D9" s="29">
        <v>691.5</v>
      </c>
      <c r="E9" s="29">
        <v>691.5</v>
      </c>
      <c r="F9" s="29"/>
      <c r="G9" s="30">
        <v>558</v>
      </c>
      <c r="H9" s="31">
        <v>3.5</v>
      </c>
      <c r="I9" s="29"/>
      <c r="J9" s="29"/>
      <c r="K9" s="29">
        <v>643</v>
      </c>
      <c r="L9" s="32">
        <f t="shared" si="0"/>
        <v>115.23297491039426</v>
      </c>
      <c r="M9" s="29">
        <f t="shared" si="1"/>
        <v>470.125</v>
      </c>
      <c r="N9" s="29">
        <f t="shared" si="2"/>
        <v>371.94504699927694</v>
      </c>
      <c r="O9" s="29">
        <f t="shared" si="3"/>
        <v>-48.5</v>
      </c>
      <c r="P9" s="29">
        <f t="shared" si="4"/>
        <v>92.986261749819235</v>
      </c>
      <c r="Q9" s="29">
        <f t="shared" si="5"/>
        <v>85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9" s="26" customFormat="1" ht="20.25">
      <c r="A10" s="14">
        <f>A9+1</f>
        <v>5</v>
      </c>
      <c r="B10" s="27">
        <v>14000000</v>
      </c>
      <c r="C10" s="34" t="s">
        <v>28</v>
      </c>
      <c r="D10" s="29">
        <v>60000</v>
      </c>
      <c r="E10" s="29">
        <v>60000</v>
      </c>
      <c r="F10" s="29"/>
      <c r="G10" s="30">
        <v>48920</v>
      </c>
      <c r="H10" s="31">
        <v>26647.8</v>
      </c>
      <c r="I10" s="29"/>
      <c r="J10" s="29"/>
      <c r="K10" s="29">
        <v>54558.9</v>
      </c>
      <c r="L10" s="32">
        <f t="shared" si="0"/>
        <v>111.52677841373671</v>
      </c>
      <c r="M10" s="29">
        <f t="shared" si="1"/>
        <v>39558.9</v>
      </c>
      <c r="N10" s="29">
        <f t="shared" si="2"/>
        <v>363.726</v>
      </c>
      <c r="O10" s="29">
        <f t="shared" si="3"/>
        <v>-5441.0999999999985</v>
      </c>
      <c r="P10" s="29">
        <f t="shared" si="4"/>
        <v>90.9315</v>
      </c>
      <c r="Q10" s="29">
        <f t="shared" si="5"/>
        <v>5638.9000000000015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9" s="26" customFormat="1" ht="20.25">
      <c r="A11" s="14">
        <v>6</v>
      </c>
      <c r="B11" s="27"/>
      <c r="C11" s="34" t="s">
        <v>29</v>
      </c>
      <c r="D11" s="29">
        <v>65427.5</v>
      </c>
      <c r="E11" s="29">
        <v>65427.5</v>
      </c>
      <c r="F11" s="29"/>
      <c r="G11" s="30">
        <v>54227.5</v>
      </c>
      <c r="H11" s="31">
        <v>5262.6</v>
      </c>
      <c r="I11" s="29"/>
      <c r="J11" s="29"/>
      <c r="K11" s="29">
        <v>57135.199999999997</v>
      </c>
      <c r="L11" s="32">
        <f t="shared" si="0"/>
        <v>105.36203955557605</v>
      </c>
      <c r="M11" s="29">
        <f t="shared" si="1"/>
        <v>40778.324999999997</v>
      </c>
      <c r="N11" s="29">
        <f t="shared" si="2"/>
        <v>349.3038859806656</v>
      </c>
      <c r="O11" s="29">
        <f t="shared" si="3"/>
        <v>-8292.3000000000029</v>
      </c>
      <c r="P11" s="29">
        <f t="shared" si="4"/>
        <v>87.325971495166399</v>
      </c>
      <c r="Q11" s="29">
        <f t="shared" si="5"/>
        <v>2907.6999999999971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9" s="26" customFormat="1" ht="20.25">
      <c r="A12" s="14">
        <v>7</v>
      </c>
      <c r="B12" s="27">
        <v>18000000</v>
      </c>
      <c r="C12" s="34" t="s">
        <v>30</v>
      </c>
      <c r="D12" s="29">
        <f t="shared" ref="D12:K12" si="6">D13+D18+D19+D20</f>
        <v>426371.7</v>
      </c>
      <c r="E12" s="29">
        <f t="shared" si="6"/>
        <v>443921.7</v>
      </c>
      <c r="F12" s="35">
        <f t="shared" si="6"/>
        <v>0</v>
      </c>
      <c r="G12" s="29">
        <f t="shared" si="6"/>
        <v>370837.30000000005</v>
      </c>
      <c r="H12" s="31">
        <f t="shared" si="6"/>
        <v>45513</v>
      </c>
      <c r="I12" s="29">
        <f t="shared" si="6"/>
        <v>0</v>
      </c>
      <c r="J12" s="29">
        <f t="shared" si="6"/>
        <v>0</v>
      </c>
      <c r="K12" s="29">
        <f t="shared" si="6"/>
        <v>380486.40000000002</v>
      </c>
      <c r="L12" s="32">
        <f t="shared" si="0"/>
        <v>102.60197666200243</v>
      </c>
      <c r="M12" s="29">
        <f t="shared" si="1"/>
        <v>269505.97500000003</v>
      </c>
      <c r="N12" s="29">
        <f t="shared" si="2"/>
        <v>342.84100101436815</v>
      </c>
      <c r="O12" s="29">
        <f t="shared" si="3"/>
        <v>-63435.299999999988</v>
      </c>
      <c r="P12" s="29">
        <f t="shared" si="4"/>
        <v>85.710250253592022</v>
      </c>
      <c r="Q12" s="29">
        <f t="shared" si="5"/>
        <v>9649.0999999999767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9" s="26" customFormat="1" ht="20.25">
      <c r="A13" s="14">
        <f t="shared" ref="A13:A42" si="7">A12+1</f>
        <v>8</v>
      </c>
      <c r="B13" s="36">
        <v>18010000</v>
      </c>
      <c r="C13" s="37" t="s">
        <v>31</v>
      </c>
      <c r="D13" s="29">
        <f t="shared" ref="D13:K13" si="8">D14+D15+D16+D17</f>
        <v>188613.7</v>
      </c>
      <c r="E13" s="29">
        <f t="shared" si="8"/>
        <v>192113.7</v>
      </c>
      <c r="F13" s="35">
        <f t="shared" si="8"/>
        <v>0</v>
      </c>
      <c r="G13" s="29">
        <f t="shared" si="8"/>
        <v>162082.70000000001</v>
      </c>
      <c r="H13" s="31">
        <f t="shared" si="8"/>
        <v>19978.699999999997</v>
      </c>
      <c r="I13" s="29">
        <f t="shared" si="8"/>
        <v>0</v>
      </c>
      <c r="J13" s="29">
        <f t="shared" si="8"/>
        <v>0</v>
      </c>
      <c r="K13" s="29">
        <f t="shared" si="8"/>
        <v>158453.20000000001</v>
      </c>
      <c r="L13" s="32">
        <f t="shared" si="0"/>
        <v>97.76071104442363</v>
      </c>
      <c r="M13" s="29">
        <f t="shared" si="1"/>
        <v>110424.77500000001</v>
      </c>
      <c r="N13" s="29">
        <f t="shared" si="2"/>
        <v>329.9154615209639</v>
      </c>
      <c r="O13" s="29">
        <f t="shared" si="3"/>
        <v>-33660.5</v>
      </c>
      <c r="P13" s="29">
        <f t="shared" si="4"/>
        <v>82.478865380240975</v>
      </c>
      <c r="Q13" s="29">
        <f t="shared" si="5"/>
        <v>-3629.5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9" s="26" customFormat="1" ht="20.25">
      <c r="A14" s="14">
        <f t="shared" si="7"/>
        <v>9</v>
      </c>
      <c r="B14" s="27"/>
      <c r="C14" s="37" t="s">
        <v>32</v>
      </c>
      <c r="D14" s="29">
        <v>6630</v>
      </c>
      <c r="E14" s="29">
        <v>6630</v>
      </c>
      <c r="F14" s="29"/>
      <c r="G14" s="30">
        <v>5920</v>
      </c>
      <c r="H14" s="31">
        <v>395.5</v>
      </c>
      <c r="I14" s="29"/>
      <c r="J14" s="29"/>
      <c r="K14" s="29">
        <v>6527.7</v>
      </c>
      <c r="L14" s="32">
        <f t="shared" si="0"/>
        <v>110.26520270270271</v>
      </c>
      <c r="M14" s="29">
        <f t="shared" si="1"/>
        <v>4870.2</v>
      </c>
      <c r="N14" s="29">
        <f t="shared" si="2"/>
        <v>393.82805429864254</v>
      </c>
      <c r="O14" s="29">
        <f t="shared" si="3"/>
        <v>-102.30000000000018</v>
      </c>
      <c r="P14" s="29">
        <f t="shared" si="4"/>
        <v>98.457013574660635</v>
      </c>
      <c r="Q14" s="29">
        <f t="shared" si="5"/>
        <v>607.69999999999982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9" s="26" customFormat="1" ht="20.25">
      <c r="A15" s="14">
        <f t="shared" si="7"/>
        <v>10</v>
      </c>
      <c r="B15" s="27"/>
      <c r="C15" s="37" t="s">
        <v>33</v>
      </c>
      <c r="D15" s="29">
        <v>44300</v>
      </c>
      <c r="E15" s="29">
        <v>47800</v>
      </c>
      <c r="F15" s="29"/>
      <c r="G15" s="30">
        <v>44752</v>
      </c>
      <c r="H15" s="31">
        <v>8278.9</v>
      </c>
      <c r="I15" s="29"/>
      <c r="J15" s="29"/>
      <c r="K15" s="29">
        <v>42143.7</v>
      </c>
      <c r="L15" s="32">
        <f t="shared" si="0"/>
        <v>94.17165713264211</v>
      </c>
      <c r="M15" s="29">
        <f t="shared" si="1"/>
        <v>30193.699999999997</v>
      </c>
      <c r="N15" s="29">
        <f t="shared" si="2"/>
        <v>352.66694560669453</v>
      </c>
      <c r="O15" s="29">
        <f t="shared" si="3"/>
        <v>-5656.3000000000029</v>
      </c>
      <c r="P15" s="29">
        <f t="shared" si="4"/>
        <v>88.166736401673631</v>
      </c>
      <c r="Q15" s="29">
        <f t="shared" si="5"/>
        <v>-2608.3000000000029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9" s="26" customFormat="1" ht="20.25">
      <c r="A16" s="14">
        <f t="shared" si="7"/>
        <v>11</v>
      </c>
      <c r="B16" s="27"/>
      <c r="C16" s="38" t="s">
        <v>34</v>
      </c>
      <c r="D16" s="39">
        <v>136488</v>
      </c>
      <c r="E16" s="29">
        <v>136488</v>
      </c>
      <c r="F16" s="29"/>
      <c r="G16" s="30">
        <v>110305</v>
      </c>
      <c r="H16" s="31">
        <v>11105.2</v>
      </c>
      <c r="I16" s="29"/>
      <c r="J16" s="29"/>
      <c r="K16" s="29">
        <v>108814.3</v>
      </c>
      <c r="L16" s="32">
        <f t="shared" si="0"/>
        <v>98.648565341552967</v>
      </c>
      <c r="M16" s="29">
        <f t="shared" si="1"/>
        <v>74692.3</v>
      </c>
      <c r="N16" s="29">
        <f t="shared" si="2"/>
        <v>318.8977785592873</v>
      </c>
      <c r="O16" s="29">
        <f t="shared" si="3"/>
        <v>-27673.699999999997</v>
      </c>
      <c r="P16" s="29">
        <f t="shared" si="4"/>
        <v>79.724444639821826</v>
      </c>
      <c r="Q16" s="29">
        <f t="shared" si="5"/>
        <v>-1490.6999999999971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s="26" customFormat="1" ht="20.25">
      <c r="A17" s="14">
        <f t="shared" si="7"/>
        <v>12</v>
      </c>
      <c r="B17" s="27"/>
      <c r="C17" s="38" t="s">
        <v>35</v>
      </c>
      <c r="D17" s="29">
        <v>1195.7</v>
      </c>
      <c r="E17" s="29">
        <v>1195.7</v>
      </c>
      <c r="F17" s="29"/>
      <c r="G17" s="30">
        <v>1105.7</v>
      </c>
      <c r="H17" s="31">
        <v>199.1</v>
      </c>
      <c r="I17" s="29"/>
      <c r="J17" s="29"/>
      <c r="K17" s="29">
        <v>967.5</v>
      </c>
      <c r="L17" s="32">
        <f t="shared" si="0"/>
        <v>87.501130505562088</v>
      </c>
      <c r="M17" s="29">
        <f t="shared" si="1"/>
        <v>668.57500000000005</v>
      </c>
      <c r="N17" s="29">
        <f t="shared" si="2"/>
        <v>323.659780881492</v>
      </c>
      <c r="O17" s="29">
        <f t="shared" si="3"/>
        <v>-228.20000000000005</v>
      </c>
      <c r="P17" s="29">
        <f t="shared" si="4"/>
        <v>80.914945220372999</v>
      </c>
      <c r="Q17" s="29">
        <f t="shared" si="5"/>
        <v>-138.20000000000005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s="26" customFormat="1" ht="20.25">
      <c r="A18" s="14">
        <f t="shared" si="7"/>
        <v>13</v>
      </c>
      <c r="B18" s="36">
        <v>18020000</v>
      </c>
      <c r="C18" s="38" t="s">
        <v>36</v>
      </c>
      <c r="D18" s="29">
        <v>100</v>
      </c>
      <c r="E18" s="29">
        <v>100</v>
      </c>
      <c r="F18" s="29"/>
      <c r="G18" s="30">
        <v>83.4</v>
      </c>
      <c r="H18" s="31">
        <v>7.8</v>
      </c>
      <c r="I18" s="29"/>
      <c r="J18" s="29"/>
      <c r="K18" s="29">
        <v>109.5</v>
      </c>
      <c r="L18" s="32">
        <f t="shared" si="0"/>
        <v>131.29496402877697</v>
      </c>
      <c r="M18" s="29">
        <f t="shared" si="1"/>
        <v>84.5</v>
      </c>
      <c r="N18" s="29">
        <f t="shared" si="2"/>
        <v>438</v>
      </c>
      <c r="O18" s="29">
        <f t="shared" si="3"/>
        <v>9.5</v>
      </c>
      <c r="P18" s="29">
        <f t="shared" si="4"/>
        <v>109.5</v>
      </c>
      <c r="Q18" s="29">
        <f t="shared" si="5"/>
        <v>26.099999999999994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s="26" customFormat="1" ht="20.25">
      <c r="A19" s="14">
        <f t="shared" si="7"/>
        <v>14</v>
      </c>
      <c r="B19" s="36">
        <v>18030000</v>
      </c>
      <c r="C19" s="38" t="s">
        <v>37</v>
      </c>
      <c r="D19" s="29">
        <v>580</v>
      </c>
      <c r="E19" s="29">
        <v>830</v>
      </c>
      <c r="F19" s="29"/>
      <c r="G19" s="30">
        <v>621.20000000000005</v>
      </c>
      <c r="H19" s="31">
        <v>112.3</v>
      </c>
      <c r="I19" s="29"/>
      <c r="J19" s="29"/>
      <c r="K19" s="29">
        <v>785.7</v>
      </c>
      <c r="L19" s="32">
        <f t="shared" si="0"/>
        <v>126.48100450740502</v>
      </c>
      <c r="M19" s="29">
        <f t="shared" si="1"/>
        <v>578.20000000000005</v>
      </c>
      <c r="N19" s="29">
        <f t="shared" si="2"/>
        <v>378.65060240963857</v>
      </c>
      <c r="O19" s="29">
        <f t="shared" si="3"/>
        <v>-44.299999999999955</v>
      </c>
      <c r="P19" s="29">
        <f t="shared" si="4"/>
        <v>94.662650602409641</v>
      </c>
      <c r="Q19" s="29">
        <f t="shared" si="5"/>
        <v>164.5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s="26" customFormat="1" ht="20.25">
      <c r="A20" s="14">
        <f t="shared" si="7"/>
        <v>15</v>
      </c>
      <c r="B20" s="36">
        <v>18050000</v>
      </c>
      <c r="C20" s="38" t="s">
        <v>38</v>
      </c>
      <c r="D20" s="29">
        <v>237078</v>
      </c>
      <c r="E20" s="29">
        <v>250878</v>
      </c>
      <c r="F20" s="29"/>
      <c r="G20" s="30">
        <v>208050</v>
      </c>
      <c r="H20" s="31">
        <v>25414.2</v>
      </c>
      <c r="I20" s="29"/>
      <c r="J20" s="29"/>
      <c r="K20" s="29">
        <v>221138</v>
      </c>
      <c r="L20" s="32">
        <f t="shared" si="0"/>
        <v>106.29079548185533</v>
      </c>
      <c r="M20" s="29">
        <f t="shared" si="1"/>
        <v>158418.5</v>
      </c>
      <c r="N20" s="29">
        <f t="shared" si="2"/>
        <v>352.58253015409878</v>
      </c>
      <c r="O20" s="29">
        <f t="shared" si="3"/>
        <v>-29740</v>
      </c>
      <c r="P20" s="29">
        <f t="shared" si="4"/>
        <v>88.145632538524694</v>
      </c>
      <c r="Q20" s="29">
        <f t="shared" si="5"/>
        <v>13088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s="26" customFormat="1" ht="20.25">
      <c r="A21" s="14">
        <f t="shared" si="7"/>
        <v>16</v>
      </c>
      <c r="B21" s="27">
        <v>21010300</v>
      </c>
      <c r="C21" s="40" t="s">
        <v>39</v>
      </c>
      <c r="D21" s="29">
        <v>1700</v>
      </c>
      <c r="E21" s="29">
        <v>1700</v>
      </c>
      <c r="F21" s="29"/>
      <c r="G21" s="30">
        <v>1382</v>
      </c>
      <c r="H21" s="31">
        <v>62.1</v>
      </c>
      <c r="I21" s="29"/>
      <c r="J21" s="29"/>
      <c r="K21" s="29">
        <v>445.2</v>
      </c>
      <c r="L21" s="32">
        <f t="shared" si="0"/>
        <v>32.214182344428366</v>
      </c>
      <c r="M21" s="29">
        <f t="shared" si="1"/>
        <v>20.199999999999989</v>
      </c>
      <c r="N21" s="29">
        <f t="shared" si="2"/>
        <v>104.75294117647059</v>
      </c>
      <c r="O21" s="29">
        <f t="shared" si="3"/>
        <v>-1254.8</v>
      </c>
      <c r="P21" s="29">
        <f t="shared" si="4"/>
        <v>26.188235294117646</v>
      </c>
      <c r="Q21" s="29">
        <f t="shared" si="5"/>
        <v>-936.8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s="26" customFormat="1" ht="39">
      <c r="A22" s="14">
        <f t="shared" si="7"/>
        <v>17</v>
      </c>
      <c r="B22" s="27">
        <v>21050000</v>
      </c>
      <c r="C22" s="40" t="s">
        <v>40</v>
      </c>
      <c r="D22" s="29">
        <v>3000</v>
      </c>
      <c r="E22" s="29">
        <v>3000</v>
      </c>
      <c r="F22" s="29"/>
      <c r="G22" s="30">
        <v>2400</v>
      </c>
      <c r="H22" s="31">
        <v>473.3</v>
      </c>
      <c r="I22" s="29"/>
      <c r="J22" s="29"/>
      <c r="K22" s="29">
        <v>2157</v>
      </c>
      <c r="L22" s="32">
        <f t="shared" si="0"/>
        <v>89.875</v>
      </c>
      <c r="M22" s="29">
        <f t="shared" si="1"/>
        <v>1407</v>
      </c>
      <c r="N22" s="29">
        <f t="shared" si="2"/>
        <v>287.59999999999997</v>
      </c>
      <c r="O22" s="29">
        <f t="shared" si="3"/>
        <v>-843</v>
      </c>
      <c r="P22" s="29">
        <f t="shared" si="4"/>
        <v>71.899999999999991</v>
      </c>
      <c r="Q22" s="29">
        <f t="shared" si="5"/>
        <v>-243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s="26" customFormat="1" ht="20.25">
      <c r="A23" s="14">
        <f t="shared" si="7"/>
        <v>18</v>
      </c>
      <c r="B23" s="27">
        <v>21080000</v>
      </c>
      <c r="C23" s="40" t="s">
        <v>41</v>
      </c>
      <c r="D23" s="41">
        <v>6210</v>
      </c>
      <c r="E23" s="41">
        <v>6210</v>
      </c>
      <c r="F23" s="29"/>
      <c r="G23" s="30">
        <v>5245</v>
      </c>
      <c r="H23" s="31">
        <v>783.5</v>
      </c>
      <c r="I23" s="29"/>
      <c r="J23" s="29"/>
      <c r="K23" s="29">
        <v>6771.2</v>
      </c>
      <c r="L23" s="32">
        <f t="shared" si="0"/>
        <v>129.0981887511916</v>
      </c>
      <c r="M23" s="29">
        <f t="shared" si="1"/>
        <v>5218.7</v>
      </c>
      <c r="N23" s="29">
        <f t="shared" si="2"/>
        <v>436.14814814814815</v>
      </c>
      <c r="O23" s="29">
        <f t="shared" si="3"/>
        <v>561.19999999999982</v>
      </c>
      <c r="P23" s="29">
        <f t="shared" si="4"/>
        <v>109.03703703703704</v>
      </c>
      <c r="Q23" s="29">
        <f t="shared" si="5"/>
        <v>1526.1999999999998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s="26" customFormat="1" ht="39">
      <c r="A24" s="14">
        <f t="shared" si="7"/>
        <v>19</v>
      </c>
      <c r="B24" s="27">
        <v>22010300</v>
      </c>
      <c r="C24" s="42" t="s">
        <v>42</v>
      </c>
      <c r="D24" s="41">
        <v>723</v>
      </c>
      <c r="E24" s="41">
        <v>723</v>
      </c>
      <c r="F24" s="29"/>
      <c r="G24" s="30">
        <v>620</v>
      </c>
      <c r="H24" s="31">
        <v>97.6</v>
      </c>
      <c r="I24" s="29"/>
      <c r="J24" s="29"/>
      <c r="K24" s="29">
        <v>742.1</v>
      </c>
      <c r="L24" s="32">
        <f t="shared" si="0"/>
        <v>119.69354838709677</v>
      </c>
      <c r="M24" s="29">
        <f t="shared" si="1"/>
        <v>561.35</v>
      </c>
      <c r="N24" s="29">
        <f t="shared" si="2"/>
        <v>410.56708160442605</v>
      </c>
      <c r="O24" s="29">
        <f t="shared" si="3"/>
        <v>19.100000000000023</v>
      </c>
      <c r="P24" s="29">
        <f t="shared" si="4"/>
        <v>102.64177040110651</v>
      </c>
      <c r="Q24" s="29">
        <f t="shared" si="5"/>
        <v>122.10000000000002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s="26" customFormat="1" ht="20.25">
      <c r="A25" s="14">
        <f t="shared" si="7"/>
        <v>20</v>
      </c>
      <c r="B25" s="27">
        <v>22012500</v>
      </c>
      <c r="C25" s="40" t="s">
        <v>43</v>
      </c>
      <c r="D25" s="43">
        <v>9639.5</v>
      </c>
      <c r="E25" s="43">
        <v>10529.5</v>
      </c>
      <c r="F25" s="29"/>
      <c r="G25" s="30">
        <v>8909.5</v>
      </c>
      <c r="H25" s="31">
        <v>984.2</v>
      </c>
      <c r="I25" s="29"/>
      <c r="J25" s="29"/>
      <c r="K25" s="29">
        <v>10775.1</v>
      </c>
      <c r="L25" s="32">
        <f t="shared" si="0"/>
        <v>120.93944665806161</v>
      </c>
      <c r="M25" s="29">
        <f t="shared" si="1"/>
        <v>8142.7250000000004</v>
      </c>
      <c r="N25" s="29">
        <f t="shared" si="2"/>
        <v>409.32997768175125</v>
      </c>
      <c r="O25" s="29">
        <f t="shared" si="3"/>
        <v>245.60000000000036</v>
      </c>
      <c r="P25" s="29">
        <f t="shared" si="4"/>
        <v>102.33249442043781</v>
      </c>
      <c r="Q25" s="29">
        <f t="shared" si="5"/>
        <v>1865.6000000000004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s="26" customFormat="1" ht="44.25" customHeight="1">
      <c r="A26" s="14">
        <f t="shared" si="7"/>
        <v>21</v>
      </c>
      <c r="B26" s="27">
        <v>22012600</v>
      </c>
      <c r="C26" s="42" t="s">
        <v>44</v>
      </c>
      <c r="D26" s="43">
        <v>1165</v>
      </c>
      <c r="E26" s="43">
        <v>1165</v>
      </c>
      <c r="F26" s="29"/>
      <c r="G26" s="30">
        <v>968</v>
      </c>
      <c r="H26" s="31">
        <v>69.2</v>
      </c>
      <c r="I26" s="29"/>
      <c r="J26" s="29"/>
      <c r="K26" s="29">
        <v>895.4</v>
      </c>
      <c r="L26" s="32">
        <f t="shared" si="0"/>
        <v>92.5</v>
      </c>
      <c r="M26" s="29">
        <f t="shared" si="1"/>
        <v>604.15</v>
      </c>
      <c r="N26" s="29">
        <f t="shared" si="2"/>
        <v>307.43347639484978</v>
      </c>
      <c r="O26" s="29">
        <f t="shared" si="3"/>
        <v>-269.60000000000002</v>
      </c>
      <c r="P26" s="29">
        <f t="shared" si="4"/>
        <v>76.858369098712444</v>
      </c>
      <c r="Q26" s="29">
        <f t="shared" si="5"/>
        <v>-72.600000000000023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s="26" customFormat="1" ht="39">
      <c r="A27" s="14">
        <f t="shared" si="7"/>
        <v>22</v>
      </c>
      <c r="B27" s="27">
        <v>22012900</v>
      </c>
      <c r="C27" s="42" t="s">
        <v>45</v>
      </c>
      <c r="D27" s="43">
        <v>30</v>
      </c>
      <c r="E27" s="43">
        <v>30</v>
      </c>
      <c r="F27" s="29"/>
      <c r="G27" s="30">
        <v>26</v>
      </c>
      <c r="H27" s="31"/>
      <c r="I27" s="29"/>
      <c r="J27" s="29"/>
      <c r="K27" s="29">
        <v>22</v>
      </c>
      <c r="L27" s="32">
        <f t="shared" si="0"/>
        <v>84.615384615384613</v>
      </c>
      <c r="M27" s="29">
        <f t="shared" si="1"/>
        <v>14.5</v>
      </c>
      <c r="N27" s="29">
        <f t="shared" si="2"/>
        <v>293.33333333333331</v>
      </c>
      <c r="O27" s="29">
        <f t="shared" si="3"/>
        <v>-8</v>
      </c>
      <c r="P27" s="29">
        <f t="shared" si="4"/>
        <v>73.333333333333329</v>
      </c>
      <c r="Q27" s="29">
        <f t="shared" si="5"/>
        <v>-4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s="26" customFormat="1" ht="20.25">
      <c r="A28" s="14">
        <f t="shared" si="7"/>
        <v>23</v>
      </c>
      <c r="B28" s="27">
        <v>22080400</v>
      </c>
      <c r="C28" s="34" t="s">
        <v>46</v>
      </c>
      <c r="D28" s="39">
        <v>5000</v>
      </c>
      <c r="E28" s="29">
        <v>5000</v>
      </c>
      <c r="F28" s="29"/>
      <c r="G28" s="30">
        <v>4160</v>
      </c>
      <c r="H28" s="31">
        <v>409.3</v>
      </c>
      <c r="I28" s="29"/>
      <c r="J28" s="29"/>
      <c r="K28" s="29">
        <v>3664.9</v>
      </c>
      <c r="L28" s="32">
        <f t="shared" si="0"/>
        <v>88.098557692307693</v>
      </c>
      <c r="M28" s="29">
        <f t="shared" si="1"/>
        <v>2414.9</v>
      </c>
      <c r="N28" s="29">
        <f t="shared" si="2"/>
        <v>293.19200000000001</v>
      </c>
      <c r="O28" s="29">
        <f t="shared" si="3"/>
        <v>-1335.1</v>
      </c>
      <c r="P28" s="29">
        <f t="shared" si="4"/>
        <v>73.298000000000002</v>
      </c>
      <c r="Q28" s="29">
        <f t="shared" si="5"/>
        <v>-495.09999999999991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s="26" customFormat="1" ht="20.25">
      <c r="A29" s="14">
        <f t="shared" si="7"/>
        <v>24</v>
      </c>
      <c r="B29" s="27">
        <v>22090000</v>
      </c>
      <c r="C29" s="28" t="s">
        <v>47</v>
      </c>
      <c r="D29" s="39">
        <v>587</v>
      </c>
      <c r="E29" s="29">
        <v>587</v>
      </c>
      <c r="F29" s="29"/>
      <c r="G29" s="30">
        <v>488</v>
      </c>
      <c r="H29" s="31">
        <v>66.900000000000006</v>
      </c>
      <c r="I29" s="29"/>
      <c r="J29" s="29"/>
      <c r="K29" s="29">
        <v>564.9</v>
      </c>
      <c r="L29" s="32">
        <f t="shared" si="0"/>
        <v>115.75819672131148</v>
      </c>
      <c r="M29" s="29">
        <f t="shared" si="1"/>
        <v>418.15</v>
      </c>
      <c r="N29" s="29">
        <f t="shared" si="2"/>
        <v>384.9403747870528</v>
      </c>
      <c r="O29" s="29">
        <f t="shared" si="3"/>
        <v>-22.100000000000023</v>
      </c>
      <c r="P29" s="29">
        <f t="shared" si="4"/>
        <v>96.235093696763201</v>
      </c>
      <c r="Q29" s="29">
        <f t="shared" si="5"/>
        <v>76.899999999999977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s="26" customFormat="1" ht="20.25">
      <c r="A30" s="14">
        <f t="shared" si="7"/>
        <v>25</v>
      </c>
      <c r="B30" s="44">
        <v>22130000</v>
      </c>
      <c r="C30" s="28" t="s">
        <v>48</v>
      </c>
      <c r="D30" s="39">
        <v>15</v>
      </c>
      <c r="E30" s="29">
        <v>15</v>
      </c>
      <c r="F30" s="29"/>
      <c r="G30" s="30">
        <v>11</v>
      </c>
      <c r="H30" s="31">
        <v>0.1</v>
      </c>
      <c r="I30" s="29"/>
      <c r="J30" s="29"/>
      <c r="K30" s="29">
        <v>-23.6</v>
      </c>
      <c r="L30" s="32">
        <f t="shared" si="0"/>
        <v>-214.54545454545453</v>
      </c>
      <c r="M30" s="29"/>
      <c r="N30" s="29"/>
      <c r="O30" s="29"/>
      <c r="P30" s="29"/>
      <c r="Q30" s="29">
        <f t="shared" si="5"/>
        <v>-34.6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s="26" customFormat="1" ht="20.25">
      <c r="A31" s="14">
        <f t="shared" si="7"/>
        <v>26</v>
      </c>
      <c r="B31" s="27">
        <v>24060300</v>
      </c>
      <c r="C31" s="28" t="s">
        <v>49</v>
      </c>
      <c r="D31" s="39">
        <v>20874</v>
      </c>
      <c r="E31" s="29">
        <v>22374</v>
      </c>
      <c r="F31" s="29"/>
      <c r="G31" s="30">
        <v>19174</v>
      </c>
      <c r="H31" s="31">
        <v>2631.3</v>
      </c>
      <c r="I31" s="29"/>
      <c r="J31" s="29"/>
      <c r="K31" s="29">
        <v>21332.6</v>
      </c>
      <c r="L31" s="32">
        <f t="shared" si="0"/>
        <v>111.25795347866904</v>
      </c>
      <c r="M31" s="29">
        <f>K31-E31/12*3</f>
        <v>15739.099999999999</v>
      </c>
      <c r="N31" s="29">
        <f>K31/(E31/12*3)*100</f>
        <v>381.38196120497003</v>
      </c>
      <c r="O31" s="29">
        <f>K31-E31</f>
        <v>-1041.4000000000015</v>
      </c>
      <c r="P31" s="29">
        <f>K31/E31*100</f>
        <v>95.345490301242506</v>
      </c>
      <c r="Q31" s="29">
        <f t="shared" si="5"/>
        <v>2158.5999999999985</v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s="26" customFormat="1" ht="37.5">
      <c r="A32" s="14">
        <f t="shared" si="7"/>
        <v>27</v>
      </c>
      <c r="B32" s="27">
        <v>24062200</v>
      </c>
      <c r="C32" s="45" t="s">
        <v>50</v>
      </c>
      <c r="D32" s="39"/>
      <c r="E32" s="29"/>
      <c r="F32" s="29"/>
      <c r="G32" s="30"/>
      <c r="H32" s="46"/>
      <c r="I32" s="29"/>
      <c r="J32" s="29"/>
      <c r="K32" s="29">
        <v>11.1</v>
      </c>
      <c r="L32" s="32"/>
      <c r="M32" s="29"/>
      <c r="N32" s="29"/>
      <c r="O32" s="29"/>
      <c r="P32" s="29"/>
      <c r="Q32" s="29">
        <f t="shared" si="5"/>
        <v>11.1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s="26" customFormat="1" ht="39">
      <c r="A33" s="14">
        <f t="shared" si="7"/>
        <v>28</v>
      </c>
      <c r="B33" s="27"/>
      <c r="C33" s="47" t="s">
        <v>51</v>
      </c>
      <c r="D33" s="48">
        <f t="shared" ref="D33:K33" si="9">D7+D8+D9+D10+D11+D12+D21+D22+D23+D24+D25+D26+D27+D28+D29+D30+D31+D32</f>
        <v>1866003.5</v>
      </c>
      <c r="E33" s="49">
        <f t="shared" si="9"/>
        <v>1923855.56</v>
      </c>
      <c r="F33" s="49">
        <f t="shared" si="9"/>
        <v>0</v>
      </c>
      <c r="G33" s="49">
        <f t="shared" si="9"/>
        <v>1574166.8</v>
      </c>
      <c r="H33" s="49">
        <f t="shared" si="9"/>
        <v>194990.5</v>
      </c>
      <c r="I33" s="49">
        <f t="shared" si="9"/>
        <v>0</v>
      </c>
      <c r="J33" s="49">
        <f t="shared" si="9"/>
        <v>0</v>
      </c>
      <c r="K33" s="49">
        <f t="shared" si="9"/>
        <v>1617811.9</v>
      </c>
      <c r="L33" s="48">
        <f t="shared" ref="L33:L51" si="10">K33*100/G33</f>
        <v>102.77258420136926</v>
      </c>
      <c r="M33" s="50">
        <f>K33-E33/12*3</f>
        <v>1136848.0099999998</v>
      </c>
      <c r="N33" s="50">
        <f>K33/(E33/12*3)*100</f>
        <v>336.36868248050803</v>
      </c>
      <c r="O33" s="50">
        <f>K33-E33</f>
        <v>-306043.66000000015</v>
      </c>
      <c r="P33" s="50">
        <f>K33/E33*100</f>
        <v>84.092170620127007</v>
      </c>
      <c r="Q33" s="50">
        <f t="shared" si="5"/>
        <v>43645.09999999986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s="26" customFormat="1" ht="20.25">
      <c r="A34" s="14">
        <f t="shared" si="7"/>
        <v>29</v>
      </c>
      <c r="B34" s="51">
        <v>41000000</v>
      </c>
      <c r="C34" s="52" t="s">
        <v>52</v>
      </c>
      <c r="D34" s="48">
        <f>SUM(D36:D46)</f>
        <v>529222.40000000002</v>
      </c>
      <c r="E34" s="49">
        <f>SUM(E35:E46)</f>
        <v>584732.90000000014</v>
      </c>
      <c r="F34" s="49">
        <f>SUM(F35:F46)</f>
        <v>112044.3</v>
      </c>
      <c r="G34" s="49">
        <f>SUM(G35:G46)</f>
        <v>473421.89999999997</v>
      </c>
      <c r="H34" s="49">
        <f>SUM(H35:H46)</f>
        <v>50109.000000000007</v>
      </c>
      <c r="I34" s="49">
        <f>SUM(I36:I46)</f>
        <v>0</v>
      </c>
      <c r="J34" s="49">
        <f>SUM(J36:J46)</f>
        <v>0</v>
      </c>
      <c r="K34" s="49">
        <f>SUM(K35:K46)</f>
        <v>471053.39999999997</v>
      </c>
      <c r="L34" s="48">
        <f t="shared" si="10"/>
        <v>99.499706287351728</v>
      </c>
      <c r="M34" s="50">
        <f>K34-E34/12*3</f>
        <v>324870.17499999993</v>
      </c>
      <c r="N34" s="50">
        <f>K34/(E34/12*3)*100</f>
        <v>322.23492127773198</v>
      </c>
      <c r="O34" s="50">
        <f>K34-E34</f>
        <v>-113679.50000000017</v>
      </c>
      <c r="P34" s="50">
        <f>K34/E34*100</f>
        <v>80.558730319432996</v>
      </c>
      <c r="Q34" s="50">
        <f t="shared" si="5"/>
        <v>-2368.5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s="26" customFormat="1" ht="38.25" customHeight="1">
      <c r="A35" s="14">
        <f t="shared" si="7"/>
        <v>30</v>
      </c>
      <c r="B35" s="53">
        <v>41033800</v>
      </c>
      <c r="C35" s="54" t="s">
        <v>53</v>
      </c>
      <c r="D35" s="55"/>
      <c r="E35" s="32">
        <v>2029.9</v>
      </c>
      <c r="F35" s="32"/>
      <c r="G35" s="56">
        <v>676.6</v>
      </c>
      <c r="H35" s="32"/>
      <c r="I35" s="32"/>
      <c r="J35" s="32"/>
      <c r="K35" s="56">
        <v>676.6</v>
      </c>
      <c r="L35" s="32">
        <f t="shared" si="10"/>
        <v>100</v>
      </c>
      <c r="M35" s="39"/>
      <c r="N35" s="39"/>
      <c r="O35" s="39"/>
      <c r="P35" s="39"/>
      <c r="Q35" s="29">
        <f t="shared" si="5"/>
        <v>0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s="26" customFormat="1" ht="24.75" customHeight="1">
      <c r="A36" s="14">
        <f t="shared" si="7"/>
        <v>31</v>
      </c>
      <c r="B36" s="53">
        <v>41034500</v>
      </c>
      <c r="C36" s="57" t="s">
        <v>54</v>
      </c>
      <c r="D36" s="58"/>
      <c r="E36" s="32">
        <v>22430</v>
      </c>
      <c r="F36" s="49"/>
      <c r="G36" s="56">
        <v>15019</v>
      </c>
      <c r="H36" s="30">
        <v>2104</v>
      </c>
      <c r="I36" s="49"/>
      <c r="J36" s="49"/>
      <c r="K36" s="56">
        <v>15019</v>
      </c>
      <c r="L36" s="32">
        <f t="shared" si="10"/>
        <v>100</v>
      </c>
      <c r="M36" s="50"/>
      <c r="N36" s="50"/>
      <c r="O36" s="50"/>
      <c r="P36" s="50"/>
      <c r="Q36" s="29">
        <f t="shared" si="5"/>
        <v>0</v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s="26" customFormat="1" ht="20.25">
      <c r="A37" s="14">
        <f t="shared" si="7"/>
        <v>32</v>
      </c>
      <c r="B37" s="27">
        <v>41033900</v>
      </c>
      <c r="C37" s="40" t="s">
        <v>55</v>
      </c>
      <c r="D37" s="59">
        <v>523092.9</v>
      </c>
      <c r="E37" s="29">
        <v>523092.9</v>
      </c>
      <c r="F37" s="60">
        <v>110475.7</v>
      </c>
      <c r="G37" s="56">
        <v>428777.5</v>
      </c>
      <c r="H37" s="31">
        <v>43915.4</v>
      </c>
      <c r="I37" s="29"/>
      <c r="J37" s="29"/>
      <c r="K37" s="61">
        <v>428777.5</v>
      </c>
      <c r="L37" s="32">
        <f t="shared" si="10"/>
        <v>100</v>
      </c>
      <c r="M37" s="29">
        <f>K37-E37/12*3</f>
        <v>298004.27500000002</v>
      </c>
      <c r="N37" s="29">
        <f>K37/(E37/12*3)*100</f>
        <v>327.8786617061711</v>
      </c>
      <c r="O37" s="29">
        <f>K37-E37</f>
        <v>-94315.400000000023</v>
      </c>
      <c r="P37" s="29">
        <f>K37/E37*100</f>
        <v>81.969665426542775</v>
      </c>
      <c r="Q37" s="29">
        <f t="shared" si="5"/>
        <v>0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s="26" customFormat="1" ht="39">
      <c r="A38" s="14">
        <f t="shared" si="7"/>
        <v>33</v>
      </c>
      <c r="B38" s="27">
        <v>41050500</v>
      </c>
      <c r="C38" s="62" t="s">
        <v>56</v>
      </c>
      <c r="D38" s="59"/>
      <c r="E38" s="29">
        <v>932.4</v>
      </c>
      <c r="F38" s="60"/>
      <c r="G38" s="56">
        <v>932.4</v>
      </c>
      <c r="H38" s="31"/>
      <c r="I38" s="29"/>
      <c r="J38" s="29"/>
      <c r="K38" s="56">
        <v>932.4</v>
      </c>
      <c r="L38" s="32">
        <f t="shared" si="10"/>
        <v>100</v>
      </c>
      <c r="M38" s="29"/>
      <c r="N38" s="29"/>
      <c r="O38" s="29"/>
      <c r="P38" s="29"/>
      <c r="Q38" s="29">
        <f t="shared" si="5"/>
        <v>0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s="26" customFormat="1" ht="18.75" customHeight="1">
      <c r="A39" s="14">
        <f t="shared" si="7"/>
        <v>34</v>
      </c>
      <c r="B39" s="27">
        <v>41050400</v>
      </c>
      <c r="C39" s="63" t="s">
        <v>57</v>
      </c>
      <c r="D39" s="59"/>
      <c r="E39" s="29">
        <v>7927.8</v>
      </c>
      <c r="F39" s="60"/>
      <c r="G39" s="64">
        <v>4927.8</v>
      </c>
      <c r="H39" s="29">
        <v>2000</v>
      </c>
      <c r="I39" s="29"/>
      <c r="J39" s="29"/>
      <c r="K39" s="64">
        <v>4927.8</v>
      </c>
      <c r="L39" s="32">
        <f t="shared" si="10"/>
        <v>100</v>
      </c>
      <c r="M39" s="29"/>
      <c r="N39" s="29"/>
      <c r="O39" s="29"/>
      <c r="P39" s="29"/>
      <c r="Q39" s="29">
        <f t="shared" ref="Q39:Q65" si="11">K39-G39</f>
        <v>0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s="26" customFormat="1" ht="21" customHeight="1">
      <c r="A40" s="14">
        <f t="shared" si="7"/>
        <v>35</v>
      </c>
      <c r="B40" s="27">
        <v>414050900</v>
      </c>
      <c r="C40" s="65" t="s">
        <v>58</v>
      </c>
      <c r="D40" s="59"/>
      <c r="E40" s="29">
        <v>5710.4</v>
      </c>
      <c r="F40" s="60"/>
      <c r="G40" s="29">
        <v>2440.5</v>
      </c>
      <c r="H40" s="29">
        <v>772.4</v>
      </c>
      <c r="I40" s="29"/>
      <c r="J40" s="29"/>
      <c r="K40" s="29">
        <v>2440.5</v>
      </c>
      <c r="L40" s="32">
        <f t="shared" si="10"/>
        <v>100</v>
      </c>
      <c r="M40" s="29"/>
      <c r="N40" s="29"/>
      <c r="O40" s="29"/>
      <c r="P40" s="29"/>
      <c r="Q40" s="29">
        <f t="shared" si="11"/>
        <v>0</v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s="26" customFormat="1" ht="20.25">
      <c r="A41" s="14">
        <f t="shared" si="7"/>
        <v>36</v>
      </c>
      <c r="B41" s="66">
        <v>41051000</v>
      </c>
      <c r="C41" s="40" t="s">
        <v>59</v>
      </c>
      <c r="D41" s="59">
        <v>3548.1</v>
      </c>
      <c r="E41" s="29">
        <v>3579.6</v>
      </c>
      <c r="F41" s="60">
        <v>772.5</v>
      </c>
      <c r="G41" s="56">
        <v>2932.5</v>
      </c>
      <c r="H41" s="31">
        <v>314.3</v>
      </c>
      <c r="I41" s="29"/>
      <c r="J41" s="29"/>
      <c r="K41" s="61">
        <v>2932.5</v>
      </c>
      <c r="L41" s="32">
        <f t="shared" si="10"/>
        <v>100</v>
      </c>
      <c r="M41" s="29">
        <f>K41-E41/12*3</f>
        <v>2037.6</v>
      </c>
      <c r="N41" s="29">
        <f>K41/(E41/12*3)*100</f>
        <v>327.69024472008039</v>
      </c>
      <c r="O41" s="29">
        <f>K41-E41</f>
        <v>-647.09999999999991</v>
      </c>
      <c r="P41" s="29">
        <f>K41/E41*100</f>
        <v>81.922561180020111</v>
      </c>
      <c r="Q41" s="29">
        <f t="shared" si="11"/>
        <v>0</v>
      </c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s="26" customFormat="1" ht="19.5" customHeight="1">
      <c r="A42" s="14">
        <f t="shared" si="7"/>
        <v>37</v>
      </c>
      <c r="B42" s="66">
        <v>41051100</v>
      </c>
      <c r="C42" s="40" t="s">
        <v>60</v>
      </c>
      <c r="D42" s="59"/>
      <c r="E42" s="29">
        <v>2400</v>
      </c>
      <c r="F42" s="60"/>
      <c r="G42" s="56">
        <v>2400</v>
      </c>
      <c r="H42" s="31"/>
      <c r="I42" s="29"/>
      <c r="J42" s="29"/>
      <c r="K42" s="61">
        <v>2400</v>
      </c>
      <c r="L42" s="32">
        <f t="shared" si="10"/>
        <v>100</v>
      </c>
      <c r="M42" s="29"/>
      <c r="N42" s="29"/>
      <c r="O42" s="29"/>
      <c r="P42" s="29"/>
      <c r="Q42" s="29">
        <f t="shared" si="11"/>
        <v>0</v>
      </c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s="26" customFormat="1" ht="39">
      <c r="A43" s="14">
        <f t="shared" ref="A43:A48" si="12">A41+1</f>
        <v>37</v>
      </c>
      <c r="B43" s="66">
        <v>41051200</v>
      </c>
      <c r="C43" s="40" t="s">
        <v>61</v>
      </c>
      <c r="D43" s="59">
        <v>1068.8</v>
      </c>
      <c r="E43" s="29">
        <v>1068.7</v>
      </c>
      <c r="F43" s="60">
        <v>317.8</v>
      </c>
      <c r="G43" s="56">
        <v>851.1</v>
      </c>
      <c r="H43" s="31"/>
      <c r="I43" s="29"/>
      <c r="J43" s="29"/>
      <c r="K43" s="61">
        <v>851.1</v>
      </c>
      <c r="L43" s="32">
        <f t="shared" si="10"/>
        <v>100</v>
      </c>
      <c r="M43" s="29">
        <f>K43-E43/12*3</f>
        <v>583.92499999999995</v>
      </c>
      <c r="N43" s="29">
        <f>K43/(E43/12*3)*100</f>
        <v>318.55525404697295</v>
      </c>
      <c r="O43" s="29">
        <f>K43-E43</f>
        <v>-217.60000000000002</v>
      </c>
      <c r="P43" s="29">
        <f>K43/E43*100</f>
        <v>79.638813511743237</v>
      </c>
      <c r="Q43" s="29">
        <f t="shared" si="11"/>
        <v>0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s="26" customFormat="1" ht="20.25">
      <c r="A44" s="14">
        <f t="shared" si="12"/>
        <v>38</v>
      </c>
      <c r="B44" s="66">
        <v>41051400</v>
      </c>
      <c r="C44" s="40" t="s">
        <v>62</v>
      </c>
      <c r="D44" s="59"/>
      <c r="E44" s="29">
        <v>8349.7999999999993</v>
      </c>
      <c r="F44" s="60"/>
      <c r="G44" s="56">
        <v>8349.7999999999993</v>
      </c>
      <c r="H44" s="31"/>
      <c r="I44" s="29"/>
      <c r="J44" s="29"/>
      <c r="K44" s="61">
        <v>8349.7999999999993</v>
      </c>
      <c r="L44" s="32">
        <f t="shared" si="10"/>
        <v>100</v>
      </c>
      <c r="M44" s="29"/>
      <c r="N44" s="29"/>
      <c r="O44" s="29"/>
      <c r="P44" s="29"/>
      <c r="Q44" s="29">
        <f t="shared" si="11"/>
        <v>0</v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s="26" customFormat="1" ht="20.25">
      <c r="A45" s="14">
        <f t="shared" si="12"/>
        <v>38</v>
      </c>
      <c r="B45" s="66">
        <v>41053900</v>
      </c>
      <c r="C45" s="40" t="s">
        <v>63</v>
      </c>
      <c r="D45" s="67">
        <v>1512.6</v>
      </c>
      <c r="E45" s="32">
        <v>5211.3999999999996</v>
      </c>
      <c r="F45" s="60">
        <v>478.3</v>
      </c>
      <c r="G45" s="56">
        <v>5014.7</v>
      </c>
      <c r="H45" s="31">
        <v>102.9</v>
      </c>
      <c r="I45" s="29"/>
      <c r="J45" s="29"/>
      <c r="K45" s="61">
        <v>1746.2</v>
      </c>
      <c r="L45" s="32">
        <f t="shared" si="10"/>
        <v>34.821624424192876</v>
      </c>
      <c r="M45" s="29">
        <f>K45-E45/12*3</f>
        <v>443.35000000000014</v>
      </c>
      <c r="N45" s="29">
        <f>K45/(E45/12*3)*100</f>
        <v>134.02924358137929</v>
      </c>
      <c r="O45" s="29">
        <f>K45-E45</f>
        <v>-3465.2</v>
      </c>
      <c r="P45" s="29">
        <f>K45/E45*100</f>
        <v>33.507310895344823</v>
      </c>
      <c r="Q45" s="29">
        <f t="shared" si="11"/>
        <v>-3268.5</v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s="26" customFormat="1" ht="39">
      <c r="A46" s="14">
        <f t="shared" si="12"/>
        <v>39</v>
      </c>
      <c r="B46" s="66">
        <v>41055000</v>
      </c>
      <c r="C46" s="68" t="s">
        <v>64</v>
      </c>
      <c r="D46" s="67"/>
      <c r="E46" s="32">
        <v>2000</v>
      </c>
      <c r="F46" s="60"/>
      <c r="G46" s="56">
        <v>1100</v>
      </c>
      <c r="H46" s="31">
        <v>900</v>
      </c>
      <c r="I46" s="29"/>
      <c r="J46" s="29"/>
      <c r="K46" s="61">
        <v>2000</v>
      </c>
      <c r="L46" s="32">
        <f t="shared" si="10"/>
        <v>181.81818181818181</v>
      </c>
      <c r="M46" s="29"/>
      <c r="N46" s="29"/>
      <c r="O46" s="29"/>
      <c r="P46" s="29"/>
      <c r="Q46" s="29">
        <f t="shared" si="11"/>
        <v>900</v>
      </c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s="26" customFormat="1" ht="20.25">
      <c r="A47" s="14">
        <f t="shared" si="12"/>
        <v>39</v>
      </c>
      <c r="B47" s="27"/>
      <c r="C47" s="69" t="s">
        <v>65</v>
      </c>
      <c r="D47" s="48">
        <f t="shared" ref="D47:K47" si="13">D33+D34</f>
        <v>2395225.9</v>
      </c>
      <c r="E47" s="49">
        <f t="shared" si="13"/>
        <v>2508588.46</v>
      </c>
      <c r="F47" s="49">
        <f t="shared" si="13"/>
        <v>112044.3</v>
      </c>
      <c r="G47" s="49">
        <f t="shared" si="13"/>
        <v>2047588.7</v>
      </c>
      <c r="H47" s="49">
        <f t="shared" si="13"/>
        <v>245099.5</v>
      </c>
      <c r="I47" s="49">
        <f t="shared" si="13"/>
        <v>0</v>
      </c>
      <c r="J47" s="49">
        <f t="shared" si="13"/>
        <v>0</v>
      </c>
      <c r="K47" s="49">
        <f t="shared" si="13"/>
        <v>2088865.2999999998</v>
      </c>
      <c r="L47" s="48">
        <f t="shared" si="10"/>
        <v>102.01586383046555</v>
      </c>
      <c r="M47" s="50">
        <f t="shared" ref="M47:M59" si="14">K47-E47/12*3</f>
        <v>1461718.1849999998</v>
      </c>
      <c r="N47" s="50">
        <f t="shared" ref="N47:N59" si="15">K47/(E47/12*3)*100</f>
        <v>333.07421018750915</v>
      </c>
      <c r="O47" s="50">
        <f t="shared" ref="O47:O59" si="16">K47-E47</f>
        <v>-419723.16000000015</v>
      </c>
      <c r="P47" s="50">
        <f t="shared" ref="P47:P59" si="17">K47/E47*100</f>
        <v>83.268552546877288</v>
      </c>
      <c r="Q47" s="50">
        <f t="shared" si="11"/>
        <v>41276.59999999986</v>
      </c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s="26" customFormat="1" ht="20.25">
      <c r="A48" s="14">
        <f t="shared" si="12"/>
        <v>40</v>
      </c>
      <c r="B48" s="27"/>
      <c r="C48" s="70" t="s">
        <v>66</v>
      </c>
      <c r="D48" s="71">
        <f t="shared" ref="D48:K48" si="18">D49+D50+D51+D52</f>
        <v>11589.012000000001</v>
      </c>
      <c r="E48" s="49">
        <f t="shared" si="18"/>
        <v>18089.011999999999</v>
      </c>
      <c r="F48" s="49">
        <f t="shared" si="18"/>
        <v>0</v>
      </c>
      <c r="G48" s="49">
        <f t="shared" si="18"/>
        <v>10100</v>
      </c>
      <c r="H48" s="49">
        <f t="shared" si="18"/>
        <v>1172.2</v>
      </c>
      <c r="I48" s="49">
        <f t="shared" si="18"/>
        <v>0</v>
      </c>
      <c r="J48" s="49">
        <f t="shared" si="18"/>
        <v>0</v>
      </c>
      <c r="K48" s="49">
        <f t="shared" si="18"/>
        <v>17868.2</v>
      </c>
      <c r="L48" s="71">
        <f t="shared" si="10"/>
        <v>176.91287128712872</v>
      </c>
      <c r="M48" s="72">
        <f t="shared" si="14"/>
        <v>13345.947</v>
      </c>
      <c r="N48" s="72">
        <f t="shared" si="15"/>
        <v>395.11721259292665</v>
      </c>
      <c r="O48" s="72">
        <f t="shared" si="16"/>
        <v>-220.81199999999808</v>
      </c>
      <c r="P48" s="72">
        <f t="shared" si="17"/>
        <v>98.779303148231662</v>
      </c>
      <c r="Q48" s="72">
        <f t="shared" si="11"/>
        <v>7768.2000000000007</v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s="26" customFormat="1" ht="20.25">
      <c r="A49" s="14">
        <f t="shared" ref="A49:A65" si="19">A48+1</f>
        <v>41</v>
      </c>
      <c r="B49" s="27">
        <v>31030001</v>
      </c>
      <c r="C49" s="28" t="s">
        <v>67</v>
      </c>
      <c r="D49" s="39">
        <v>3000</v>
      </c>
      <c r="E49" s="29">
        <v>3000</v>
      </c>
      <c r="F49" s="29"/>
      <c r="G49" s="56">
        <v>700</v>
      </c>
      <c r="H49" s="29"/>
      <c r="I49" s="29"/>
      <c r="J49" s="29"/>
      <c r="K49" s="61">
        <v>1313.3</v>
      </c>
      <c r="L49" s="32">
        <f t="shared" si="10"/>
        <v>187.61428571428573</v>
      </c>
      <c r="M49" s="29">
        <f t="shared" si="14"/>
        <v>563.29999999999995</v>
      </c>
      <c r="N49" s="29">
        <f t="shared" si="15"/>
        <v>175.10666666666665</v>
      </c>
      <c r="O49" s="29">
        <f t="shared" si="16"/>
        <v>-1686.7</v>
      </c>
      <c r="P49" s="29">
        <f t="shared" si="17"/>
        <v>43.776666666666664</v>
      </c>
      <c r="Q49" s="29">
        <f t="shared" si="11"/>
        <v>613.29999999999995</v>
      </c>
      <c r="R49" s="25"/>
      <c r="S49" s="25"/>
      <c r="T49" s="25"/>
      <c r="U49" s="25" t="s">
        <v>68</v>
      </c>
      <c r="V49" s="25"/>
      <c r="W49" s="25"/>
      <c r="X49" s="25"/>
      <c r="Y49" s="25"/>
      <c r="Z49" s="25"/>
      <c r="AA49" s="25"/>
      <c r="AB49" s="25"/>
    </row>
    <row r="50" spans="1:28" s="26" customFormat="1" ht="20.25">
      <c r="A50" s="14">
        <f t="shared" si="19"/>
        <v>42</v>
      </c>
      <c r="B50" s="27">
        <v>33010100</v>
      </c>
      <c r="C50" s="28" t="s">
        <v>69</v>
      </c>
      <c r="D50" s="39">
        <v>8589</v>
      </c>
      <c r="E50" s="29">
        <v>8589</v>
      </c>
      <c r="F50" s="29"/>
      <c r="G50" s="56">
        <v>4900</v>
      </c>
      <c r="H50" s="31"/>
      <c r="I50" s="29"/>
      <c r="J50" s="29"/>
      <c r="K50" s="61">
        <v>6563.9</v>
      </c>
      <c r="L50" s="32">
        <f t="shared" si="10"/>
        <v>133.95714285714286</v>
      </c>
      <c r="M50" s="29">
        <f t="shared" si="14"/>
        <v>4416.6499999999996</v>
      </c>
      <c r="N50" s="29">
        <f t="shared" si="15"/>
        <v>305.68867155664219</v>
      </c>
      <c r="O50" s="29">
        <f t="shared" si="16"/>
        <v>-2025.1000000000004</v>
      </c>
      <c r="P50" s="29">
        <f t="shared" si="17"/>
        <v>76.422167889160548</v>
      </c>
      <c r="Q50" s="29">
        <f t="shared" si="11"/>
        <v>1663.8999999999996</v>
      </c>
      <c r="R50" s="25"/>
      <c r="S50" s="25"/>
      <c r="T50" s="25"/>
      <c r="U50" s="25" t="s">
        <v>70</v>
      </c>
      <c r="V50" s="25"/>
      <c r="W50" s="25"/>
      <c r="X50" s="25"/>
      <c r="Y50" s="25"/>
      <c r="Z50" s="25"/>
      <c r="AA50" s="25"/>
      <c r="AB50" s="25"/>
    </row>
    <row r="51" spans="1:28" s="26" customFormat="1" ht="20.25">
      <c r="A51" s="14">
        <f t="shared" si="19"/>
        <v>43</v>
      </c>
      <c r="B51" s="27">
        <v>24170000</v>
      </c>
      <c r="C51" s="34" t="s">
        <v>71</v>
      </c>
      <c r="D51" s="39"/>
      <c r="E51" s="29">
        <v>6500</v>
      </c>
      <c r="F51" s="29"/>
      <c r="G51" s="56">
        <v>4500</v>
      </c>
      <c r="H51" s="29">
        <v>1172.2</v>
      </c>
      <c r="I51" s="29"/>
      <c r="J51" s="29"/>
      <c r="K51" s="61">
        <v>9991</v>
      </c>
      <c r="L51" s="32">
        <f t="shared" si="10"/>
        <v>222.02222222222221</v>
      </c>
      <c r="M51" s="29">
        <f t="shared" si="14"/>
        <v>8366</v>
      </c>
      <c r="N51" s="29">
        <f t="shared" si="15"/>
        <v>614.83076923076919</v>
      </c>
      <c r="O51" s="29">
        <f t="shared" si="16"/>
        <v>3491</v>
      </c>
      <c r="P51" s="29">
        <f t="shared" si="17"/>
        <v>153.7076923076923</v>
      </c>
      <c r="Q51" s="29">
        <f t="shared" si="11"/>
        <v>5491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s="26" customFormat="1" ht="20.25">
      <c r="A52" s="14">
        <f t="shared" si="19"/>
        <v>44</v>
      </c>
      <c r="B52" s="27">
        <v>24110700</v>
      </c>
      <c r="C52" s="34" t="s">
        <v>72</v>
      </c>
      <c r="D52" s="73">
        <v>1.2E-2</v>
      </c>
      <c r="E52" s="74">
        <v>1.2E-2</v>
      </c>
      <c r="F52" s="74"/>
      <c r="G52" s="74"/>
      <c r="H52" s="74"/>
      <c r="I52" s="74"/>
      <c r="J52" s="74"/>
      <c r="K52" s="74"/>
      <c r="L52" s="32"/>
      <c r="M52" s="29">
        <f t="shared" si="14"/>
        <v>-3.0000000000000001E-3</v>
      </c>
      <c r="N52" s="29">
        <f t="shared" si="15"/>
        <v>0</v>
      </c>
      <c r="O52" s="29">
        <f t="shared" si="16"/>
        <v>-1.2E-2</v>
      </c>
      <c r="P52" s="29">
        <f t="shared" si="17"/>
        <v>0</v>
      </c>
      <c r="Q52" s="29">
        <f t="shared" si="11"/>
        <v>0</v>
      </c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s="26" customFormat="1" ht="20.25">
      <c r="A53" s="14">
        <f t="shared" si="19"/>
        <v>45</v>
      </c>
      <c r="B53" s="27"/>
      <c r="C53" s="75" t="s">
        <v>73</v>
      </c>
      <c r="D53" s="71">
        <f t="shared" ref="D53:K53" si="20">SUM(D54:D63)</f>
        <v>51582.5</v>
      </c>
      <c r="E53" s="49">
        <f t="shared" si="20"/>
        <v>113368</v>
      </c>
      <c r="F53" s="49">
        <f t="shared" si="20"/>
        <v>87201.3</v>
      </c>
      <c r="G53" s="49">
        <f t="shared" si="20"/>
        <v>83649</v>
      </c>
      <c r="H53" s="49">
        <f t="shared" si="20"/>
        <v>5018</v>
      </c>
      <c r="I53" s="49">
        <f t="shared" si="20"/>
        <v>0</v>
      </c>
      <c r="J53" s="49">
        <f t="shared" si="20"/>
        <v>0</v>
      </c>
      <c r="K53" s="49">
        <f t="shared" si="20"/>
        <v>91385.499999999985</v>
      </c>
      <c r="L53" s="71">
        <f t="shared" ref="L53:L58" si="21">K53*100/G53</f>
        <v>109.24876567562073</v>
      </c>
      <c r="M53" s="72">
        <f t="shared" si="14"/>
        <v>63043.499999999985</v>
      </c>
      <c r="N53" s="72">
        <f t="shared" si="15"/>
        <v>322.43843059769944</v>
      </c>
      <c r="O53" s="72">
        <f t="shared" si="16"/>
        <v>-21982.500000000015</v>
      </c>
      <c r="P53" s="72">
        <f t="shared" si="17"/>
        <v>80.609607649424859</v>
      </c>
      <c r="Q53" s="72">
        <f t="shared" si="11"/>
        <v>7736.4999999999854</v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s="26" customFormat="1" ht="20.25">
      <c r="A54" s="14">
        <f t="shared" si="19"/>
        <v>46</v>
      </c>
      <c r="B54" s="27">
        <v>19010000</v>
      </c>
      <c r="C54" s="28" t="s">
        <v>74</v>
      </c>
      <c r="D54" s="29">
        <v>1066</v>
      </c>
      <c r="E54" s="29">
        <v>1066</v>
      </c>
      <c r="F54" s="29">
        <v>1066</v>
      </c>
      <c r="G54" s="56">
        <v>791</v>
      </c>
      <c r="H54" s="31">
        <v>10.3</v>
      </c>
      <c r="I54" s="29"/>
      <c r="J54" s="29"/>
      <c r="K54" s="61">
        <v>794.3</v>
      </c>
      <c r="L54" s="32">
        <f t="shared" si="21"/>
        <v>100.41719342604299</v>
      </c>
      <c r="M54" s="29">
        <f t="shared" si="14"/>
        <v>527.79999999999995</v>
      </c>
      <c r="N54" s="29">
        <f t="shared" si="15"/>
        <v>298.04878048780489</v>
      </c>
      <c r="O54" s="29">
        <f t="shared" si="16"/>
        <v>-271.70000000000005</v>
      </c>
      <c r="P54" s="29">
        <f t="shared" si="17"/>
        <v>74.512195121951223</v>
      </c>
      <c r="Q54" s="29">
        <f t="shared" si="11"/>
        <v>3.2999999999999545</v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s="26" customFormat="1" ht="39">
      <c r="A55" s="14">
        <f t="shared" si="19"/>
        <v>47</v>
      </c>
      <c r="B55" s="27">
        <v>24062100</v>
      </c>
      <c r="C55" s="40" t="s">
        <v>75</v>
      </c>
      <c r="D55" s="29">
        <v>334</v>
      </c>
      <c r="E55" s="29">
        <v>334</v>
      </c>
      <c r="F55" s="29">
        <v>334</v>
      </c>
      <c r="G55" s="56">
        <v>265</v>
      </c>
      <c r="H55" s="31"/>
      <c r="I55" s="29"/>
      <c r="J55" s="29"/>
      <c r="K55" s="61">
        <v>323.60000000000002</v>
      </c>
      <c r="L55" s="32">
        <f t="shared" si="21"/>
        <v>122.11320754716982</v>
      </c>
      <c r="M55" s="29">
        <f t="shared" si="14"/>
        <v>240.10000000000002</v>
      </c>
      <c r="N55" s="29">
        <f t="shared" si="15"/>
        <v>387.54491017964074</v>
      </c>
      <c r="O55" s="29">
        <f t="shared" si="16"/>
        <v>-10.399999999999977</v>
      </c>
      <c r="P55" s="29">
        <f t="shared" si="17"/>
        <v>96.886227544910184</v>
      </c>
      <c r="Q55" s="29">
        <f t="shared" si="11"/>
        <v>58.600000000000023</v>
      </c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8" s="26" customFormat="1" ht="39">
      <c r="A56" s="14">
        <f t="shared" si="19"/>
        <v>48</v>
      </c>
      <c r="B56" s="27">
        <v>21110000</v>
      </c>
      <c r="C56" s="40" t="s">
        <v>76</v>
      </c>
      <c r="D56" s="29">
        <v>200</v>
      </c>
      <c r="E56" s="29">
        <v>200</v>
      </c>
      <c r="F56" s="29">
        <v>200</v>
      </c>
      <c r="G56" s="56">
        <v>200</v>
      </c>
      <c r="H56" s="31"/>
      <c r="I56" s="29"/>
      <c r="J56" s="29"/>
      <c r="K56" s="61">
        <v>223</v>
      </c>
      <c r="L56" s="32">
        <f t="shared" si="21"/>
        <v>111.5</v>
      </c>
      <c r="M56" s="29">
        <f t="shared" si="14"/>
        <v>173</v>
      </c>
      <c r="N56" s="29">
        <f t="shared" si="15"/>
        <v>446</v>
      </c>
      <c r="O56" s="29">
        <f t="shared" si="16"/>
        <v>23</v>
      </c>
      <c r="P56" s="29">
        <f t="shared" si="17"/>
        <v>111.5</v>
      </c>
      <c r="Q56" s="29">
        <f t="shared" si="11"/>
        <v>23</v>
      </c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s="26" customFormat="1" ht="20.25">
      <c r="A57" s="14">
        <f t="shared" si="19"/>
        <v>49</v>
      </c>
      <c r="B57" s="27">
        <v>24110900</v>
      </c>
      <c r="C57" s="40" t="s">
        <v>77</v>
      </c>
      <c r="D57" s="29">
        <v>5</v>
      </c>
      <c r="E57" s="29">
        <v>5</v>
      </c>
      <c r="F57" s="29">
        <v>5</v>
      </c>
      <c r="G57" s="56">
        <v>4.5</v>
      </c>
      <c r="H57" s="31">
        <v>0.2</v>
      </c>
      <c r="I57" s="29"/>
      <c r="J57" s="29"/>
      <c r="K57" s="61">
        <v>1.3</v>
      </c>
      <c r="L57" s="32">
        <f t="shared" si="21"/>
        <v>28.888888888888889</v>
      </c>
      <c r="M57" s="29">
        <f t="shared" si="14"/>
        <v>5.0000000000000044E-2</v>
      </c>
      <c r="N57" s="29">
        <f t="shared" si="15"/>
        <v>104</v>
      </c>
      <c r="O57" s="29">
        <f t="shared" si="16"/>
        <v>-3.7</v>
      </c>
      <c r="P57" s="29">
        <f t="shared" si="17"/>
        <v>26</v>
      </c>
      <c r="Q57" s="29">
        <f t="shared" si="11"/>
        <v>-3.2</v>
      </c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s="26" customFormat="1" ht="39">
      <c r="A58" s="14">
        <f t="shared" si="19"/>
        <v>50</v>
      </c>
      <c r="B58" s="27">
        <v>25010000</v>
      </c>
      <c r="C58" s="40" t="s">
        <v>78</v>
      </c>
      <c r="D58" s="29">
        <v>49667.199999999997</v>
      </c>
      <c r="E58" s="29">
        <f>D58</f>
        <v>49667.199999999997</v>
      </c>
      <c r="F58" s="29">
        <v>49667.199999999997</v>
      </c>
      <c r="G58" s="56">
        <f>K58</f>
        <v>34676.199999999997</v>
      </c>
      <c r="H58" s="31">
        <v>4143.3</v>
      </c>
      <c r="I58" s="29"/>
      <c r="J58" s="29"/>
      <c r="K58" s="61">
        <v>34676.199999999997</v>
      </c>
      <c r="L58" s="32">
        <f t="shared" si="21"/>
        <v>100</v>
      </c>
      <c r="M58" s="29">
        <f t="shared" si="14"/>
        <v>22259.399999999998</v>
      </c>
      <c r="N58" s="29">
        <f t="shared" si="15"/>
        <v>279.26841054055791</v>
      </c>
      <c r="O58" s="29">
        <f t="shared" si="16"/>
        <v>-14991</v>
      </c>
      <c r="P58" s="29">
        <f t="shared" si="17"/>
        <v>69.817102635139477</v>
      </c>
      <c r="Q58" s="29">
        <f t="shared" si="11"/>
        <v>0</v>
      </c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s="26" customFormat="1" ht="39">
      <c r="A59" s="14">
        <f t="shared" si="19"/>
        <v>51</v>
      </c>
      <c r="B59" s="27">
        <v>25020000</v>
      </c>
      <c r="C59" s="40" t="s">
        <v>79</v>
      </c>
      <c r="D59" s="29"/>
      <c r="E59" s="29"/>
      <c r="F59" s="29"/>
      <c r="G59" s="56"/>
      <c r="H59" s="31">
        <v>89.7</v>
      </c>
      <c r="I59" s="29"/>
      <c r="J59" s="29"/>
      <c r="K59" s="61">
        <v>19807</v>
      </c>
      <c r="L59" s="32"/>
      <c r="M59" s="29">
        <f t="shared" si="14"/>
        <v>19807</v>
      </c>
      <c r="N59" s="29" t="e">
        <f t="shared" si="15"/>
        <v>#DIV/0!</v>
      </c>
      <c r="O59" s="29">
        <f t="shared" si="16"/>
        <v>19807</v>
      </c>
      <c r="P59" s="29" t="e">
        <f t="shared" si="17"/>
        <v>#DIV/0!</v>
      </c>
      <c r="Q59" s="29">
        <f t="shared" si="11"/>
        <v>19807</v>
      </c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s="26" customFormat="1" ht="20.25">
      <c r="A60" s="14">
        <f t="shared" si="19"/>
        <v>52</v>
      </c>
      <c r="B60" s="27">
        <v>41052600</v>
      </c>
      <c r="C60" s="40" t="s">
        <v>80</v>
      </c>
      <c r="D60" s="64"/>
      <c r="E60" s="64">
        <v>60985.5</v>
      </c>
      <c r="F60" s="64">
        <v>35618.800000000003</v>
      </c>
      <c r="G60" s="60">
        <v>46703.7</v>
      </c>
      <c r="H60" s="31">
        <v>738.8</v>
      </c>
      <c r="I60" s="29"/>
      <c r="J60" s="29"/>
      <c r="K60" s="61">
        <v>34878.699999999997</v>
      </c>
      <c r="L60" s="32">
        <f>K60*100/G60</f>
        <v>74.68080687397358</v>
      </c>
      <c r="M60" s="29"/>
      <c r="N60" s="29"/>
      <c r="O60" s="29"/>
      <c r="P60" s="29"/>
      <c r="Q60" s="29">
        <f t="shared" si="11"/>
        <v>-11825</v>
      </c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s="26" customFormat="1" ht="39">
      <c r="A61" s="14">
        <f t="shared" si="19"/>
        <v>53</v>
      </c>
      <c r="B61" s="66">
        <v>41053600</v>
      </c>
      <c r="C61" s="40" t="s">
        <v>81</v>
      </c>
      <c r="D61" s="64"/>
      <c r="E61" s="29">
        <v>100</v>
      </c>
      <c r="F61" s="64"/>
      <c r="G61" s="56">
        <v>100</v>
      </c>
      <c r="H61" s="31">
        <v>35</v>
      </c>
      <c r="I61" s="29"/>
      <c r="J61" s="29"/>
      <c r="K61" s="61">
        <v>35</v>
      </c>
      <c r="L61" s="32">
        <f>K61*100/G61</f>
        <v>35</v>
      </c>
      <c r="M61" s="29"/>
      <c r="N61" s="29"/>
      <c r="O61" s="29"/>
      <c r="P61" s="29"/>
      <c r="Q61" s="29">
        <f t="shared" si="11"/>
        <v>-65</v>
      </c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s="26" customFormat="1" ht="20.25">
      <c r="A62" s="14">
        <f t="shared" si="19"/>
        <v>54</v>
      </c>
      <c r="B62" s="66">
        <v>41053900</v>
      </c>
      <c r="C62" s="40" t="s">
        <v>82</v>
      </c>
      <c r="D62" s="64"/>
      <c r="E62" s="29">
        <v>280</v>
      </c>
      <c r="F62" s="64"/>
      <c r="G62" s="56">
        <v>253.6</v>
      </c>
      <c r="H62" s="31"/>
      <c r="I62" s="29"/>
      <c r="J62" s="29"/>
      <c r="K62" s="61"/>
      <c r="L62" s="32"/>
      <c r="M62" s="29"/>
      <c r="N62" s="29"/>
      <c r="O62" s="29"/>
      <c r="P62" s="29"/>
      <c r="Q62" s="29">
        <f t="shared" si="11"/>
        <v>-253.6</v>
      </c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s="26" customFormat="1" ht="20.25">
      <c r="A63" s="14">
        <f t="shared" si="19"/>
        <v>55</v>
      </c>
      <c r="B63" s="27">
        <v>50110000</v>
      </c>
      <c r="C63" s="28" t="s">
        <v>83</v>
      </c>
      <c r="D63" s="29">
        <v>310.3</v>
      </c>
      <c r="E63" s="29">
        <v>730.3</v>
      </c>
      <c r="F63" s="29">
        <v>310.3</v>
      </c>
      <c r="G63" s="56">
        <v>655</v>
      </c>
      <c r="H63" s="31">
        <v>0.7</v>
      </c>
      <c r="I63" s="29"/>
      <c r="J63" s="29"/>
      <c r="K63" s="61">
        <v>646.4</v>
      </c>
      <c r="L63" s="32">
        <f>K63*100/G63</f>
        <v>98.687022900763353</v>
      </c>
      <c r="M63" s="29">
        <f>K63-E63/12*3</f>
        <v>463.82499999999999</v>
      </c>
      <c r="N63" s="29">
        <f>K63/(E63/12*3)*100</f>
        <v>354.04628234971926</v>
      </c>
      <c r="O63" s="29">
        <f>K63-E63</f>
        <v>-83.899999999999977</v>
      </c>
      <c r="P63" s="29">
        <f>K63/E63*100</f>
        <v>88.511570587429816</v>
      </c>
      <c r="Q63" s="29">
        <f t="shared" si="11"/>
        <v>-8.6000000000000227</v>
      </c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s="26" customFormat="1" ht="20.25">
      <c r="A64" s="14">
        <f t="shared" si="19"/>
        <v>56</v>
      </c>
      <c r="B64" s="44"/>
      <c r="C64" s="69" t="s">
        <v>84</v>
      </c>
      <c r="D64" s="48">
        <f>D53+D48</f>
        <v>63171.512000000002</v>
      </c>
      <c r="E64" s="49">
        <f>E53+E48</f>
        <v>131457.01199999999</v>
      </c>
      <c r="F64" s="49">
        <f>F53+F48</f>
        <v>87201.3</v>
      </c>
      <c r="G64" s="49">
        <f>G53+G48</f>
        <v>93749</v>
      </c>
      <c r="H64" s="49">
        <f>H53+H48</f>
        <v>6190.2</v>
      </c>
      <c r="I64" s="49">
        <f>I48+I53</f>
        <v>0</v>
      </c>
      <c r="J64" s="49">
        <f>J48+J53</f>
        <v>0</v>
      </c>
      <c r="K64" s="49">
        <f>K48+K53</f>
        <v>109253.69999999998</v>
      </c>
      <c r="L64" s="48">
        <f>K64*100/G64</f>
        <v>116.53852307757947</v>
      </c>
      <c r="M64" s="50">
        <f>K64-E64/12*3</f>
        <v>76389.446999999986</v>
      </c>
      <c r="N64" s="50">
        <f>K64/(E64/12*3)*100</f>
        <v>332.43932244557635</v>
      </c>
      <c r="O64" s="50">
        <f>K64-E64</f>
        <v>-22203.312000000005</v>
      </c>
      <c r="P64" s="50">
        <f>K64/E64*100</f>
        <v>83.109830611394088</v>
      </c>
      <c r="Q64" s="50">
        <f t="shared" si="11"/>
        <v>15504.699999999983</v>
      </c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1:28" s="26" customFormat="1" ht="20.25">
      <c r="A65" s="14">
        <f t="shared" si="19"/>
        <v>57</v>
      </c>
      <c r="B65" s="76"/>
      <c r="C65" s="77" t="s">
        <v>85</v>
      </c>
      <c r="D65" s="48">
        <f t="shared" ref="D65:K65" si="22">D47+D64</f>
        <v>2458397.412</v>
      </c>
      <c r="E65" s="49">
        <f t="shared" si="22"/>
        <v>2640045.4720000001</v>
      </c>
      <c r="F65" s="49">
        <f t="shared" si="22"/>
        <v>199245.6</v>
      </c>
      <c r="G65" s="49">
        <f t="shared" si="22"/>
        <v>2141337.7000000002</v>
      </c>
      <c r="H65" s="49">
        <f t="shared" si="22"/>
        <v>251289.7</v>
      </c>
      <c r="I65" s="49">
        <f t="shared" si="22"/>
        <v>0</v>
      </c>
      <c r="J65" s="49">
        <f t="shared" si="22"/>
        <v>0</v>
      </c>
      <c r="K65" s="49">
        <f t="shared" si="22"/>
        <v>2198119</v>
      </c>
      <c r="L65" s="48">
        <f>K65*100/G65</f>
        <v>102.65167423148623</v>
      </c>
      <c r="M65" s="50">
        <f>K65-E65/12*3</f>
        <v>1538107.632</v>
      </c>
      <c r="N65" s="50">
        <f>K65/(E65/12*3)*100</f>
        <v>333.0425969269063</v>
      </c>
      <c r="O65" s="50">
        <f>K65-E65</f>
        <v>-441926.47200000007</v>
      </c>
      <c r="P65" s="50">
        <f>K65/E65*100</f>
        <v>83.260649231726575</v>
      </c>
      <c r="Q65" s="50">
        <f t="shared" si="11"/>
        <v>56781.299999999814</v>
      </c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1:28" s="26" customFormat="1">
      <c r="C66" s="13"/>
      <c r="D66" s="13"/>
      <c r="E66" s="78"/>
      <c r="F66" s="79"/>
      <c r="G66" s="79"/>
      <c r="H66" s="13"/>
      <c r="I66" s="79"/>
      <c r="J66" s="13"/>
      <c r="K66" s="13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1:28" s="26" customFormat="1">
      <c r="C67" s="13"/>
      <c r="D67" s="13"/>
      <c r="E67" s="79"/>
      <c r="F67" s="79"/>
      <c r="G67" s="79"/>
      <c r="H67" s="13"/>
      <c r="I67" s="79"/>
      <c r="J67" s="13"/>
      <c r="K67" s="13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1:28" s="26" customFormat="1">
      <c r="C68" s="13"/>
      <c r="D68" s="13"/>
      <c r="E68" s="79"/>
      <c r="F68" s="79"/>
      <c r="G68" s="79"/>
      <c r="H68" s="13"/>
      <c r="I68" s="79"/>
      <c r="J68" s="13"/>
      <c r="K68" s="13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s="26" customFormat="1">
      <c r="C69" s="13"/>
      <c r="D69" s="13"/>
      <c r="E69" s="79"/>
      <c r="F69" s="79"/>
      <c r="G69" s="79"/>
      <c r="H69" s="13"/>
      <c r="I69" s="79"/>
      <c r="J69" s="13"/>
      <c r="K69" s="13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s="26" customFormat="1">
      <c r="C70" s="13"/>
      <c r="D70" s="13"/>
      <c r="E70" s="79"/>
      <c r="F70" s="79"/>
      <c r="G70" s="79"/>
      <c r="H70" s="13"/>
      <c r="I70" s="79"/>
      <c r="J70" s="13"/>
      <c r="K70" s="13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s="26" customFormat="1">
      <c r="C71" s="13"/>
      <c r="D71" s="13"/>
      <c r="E71" s="79"/>
      <c r="F71" s="79"/>
      <c r="G71" s="79"/>
      <c r="H71" s="13"/>
      <c r="I71" s="79"/>
      <c r="J71" s="13"/>
      <c r="K71" s="13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s="26" customFormat="1">
      <c r="C72" s="13"/>
      <c r="D72" s="13"/>
      <c r="E72" s="79"/>
      <c r="F72" s="79"/>
      <c r="G72" s="79"/>
      <c r="H72" s="13"/>
      <c r="I72" s="79"/>
      <c r="J72" s="13"/>
      <c r="K72" s="13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s="26" customFormat="1">
      <c r="C73" s="13"/>
      <c r="D73" s="13"/>
      <c r="E73" s="79"/>
      <c r="F73" s="79"/>
      <c r="G73" s="79"/>
      <c r="H73" s="13"/>
      <c r="I73" s="79"/>
      <c r="J73" s="13"/>
      <c r="K73" s="13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s="26" customFormat="1">
      <c r="C74" s="13"/>
      <c r="D74" s="13"/>
      <c r="E74" s="79"/>
      <c r="F74" s="79"/>
      <c r="G74" s="79"/>
      <c r="H74" s="13" t="s">
        <v>68</v>
      </c>
      <c r="I74" s="79"/>
      <c r="J74" s="13"/>
      <c r="K74" s="13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s="26" customFormat="1">
      <c r="C75" s="13"/>
      <c r="D75" s="13"/>
      <c r="E75" s="79"/>
      <c r="F75" s="79"/>
      <c r="G75" s="79"/>
      <c r="H75" s="13"/>
      <c r="I75" s="79"/>
      <c r="J75" s="13"/>
      <c r="K75" s="13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s="26" customFormat="1">
      <c r="C76" s="13"/>
      <c r="D76" s="13"/>
      <c r="E76" s="79"/>
      <c r="F76" s="79"/>
      <c r="G76" s="79"/>
      <c r="H76" s="13"/>
      <c r="I76" s="79"/>
      <c r="J76" s="13"/>
      <c r="K76" s="13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s="26" customFormat="1">
      <c r="C77" s="13"/>
      <c r="D77" s="13"/>
      <c r="E77" s="79"/>
      <c r="F77" s="79"/>
      <c r="G77" s="79"/>
      <c r="H77" s="13"/>
      <c r="I77" s="79"/>
      <c r="J77" s="13"/>
      <c r="K77" s="13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s="26" customFormat="1">
      <c r="C78" s="13"/>
      <c r="D78" s="13"/>
      <c r="E78" s="79"/>
      <c r="F78" s="79"/>
      <c r="G78" s="79"/>
      <c r="H78" s="13"/>
      <c r="I78" s="79"/>
      <c r="J78" s="13"/>
      <c r="K78" s="13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s="26" customFormat="1">
      <c r="C79" s="13"/>
      <c r="D79" s="13"/>
      <c r="E79" s="80"/>
      <c r="F79" s="80"/>
      <c r="G79" s="80"/>
      <c r="I79" s="80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s="26" customFormat="1">
      <c r="C80" s="13"/>
      <c r="D80" s="13"/>
      <c r="E80" s="80"/>
      <c r="F80" s="80"/>
      <c r="G80" s="80"/>
      <c r="I80" s="80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3:28" s="26" customFormat="1">
      <c r="C81" s="13"/>
      <c r="D81" s="13"/>
      <c r="E81" s="80"/>
      <c r="F81" s="80"/>
      <c r="G81" s="80"/>
      <c r="I81" s="80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3:28" s="26" customFormat="1">
      <c r="C82" s="13"/>
      <c r="D82" s="13"/>
      <c r="E82" s="80"/>
      <c r="F82" s="80"/>
      <c r="G82" s="80"/>
      <c r="I82" s="80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3:28" s="26" customFormat="1">
      <c r="C83" s="13"/>
      <c r="D83" s="13"/>
      <c r="E83" s="80"/>
      <c r="F83" s="80"/>
      <c r="G83" s="80"/>
      <c r="I83" s="80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3:28" s="26" customFormat="1">
      <c r="C84" s="13"/>
      <c r="D84" s="13"/>
      <c r="E84" s="80"/>
      <c r="F84" s="80"/>
      <c r="G84" s="80"/>
      <c r="I84" s="80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3:28" s="26" customFormat="1">
      <c r="C85" s="13"/>
      <c r="D85" s="13"/>
      <c r="E85" s="80"/>
      <c r="F85" s="80"/>
      <c r="G85" s="80"/>
      <c r="I85" s="80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3:28" s="26" customFormat="1">
      <c r="C86" s="13"/>
      <c r="D86" s="13"/>
      <c r="E86" s="80"/>
      <c r="F86" s="80"/>
      <c r="G86" s="80"/>
      <c r="I86" s="80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3:28" s="26" customFormat="1">
      <c r="C87" s="13"/>
      <c r="D87" s="13"/>
      <c r="E87" s="80"/>
      <c r="F87" s="80"/>
      <c r="G87" s="80"/>
      <c r="I87" s="80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3:28" s="26" customFormat="1">
      <c r="C88" s="13"/>
      <c r="D88" s="13"/>
      <c r="E88" s="80"/>
      <c r="F88" s="80"/>
      <c r="G88" s="80"/>
      <c r="I88" s="80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3:28" s="26" customFormat="1">
      <c r="C89" s="13"/>
      <c r="D89" s="13"/>
      <c r="E89" s="80"/>
      <c r="F89" s="80"/>
      <c r="G89" s="80"/>
      <c r="I89" s="80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3:28" s="26" customFormat="1">
      <c r="C90" s="13"/>
      <c r="D90" s="13"/>
      <c r="E90" s="80"/>
      <c r="F90" s="80"/>
      <c r="G90" s="80"/>
      <c r="I90" s="80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3:28" s="26" customFormat="1">
      <c r="C91" s="13"/>
      <c r="D91" s="13"/>
      <c r="E91" s="80"/>
      <c r="F91" s="80"/>
      <c r="G91" s="80"/>
      <c r="I91" s="80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3:28" s="26" customFormat="1">
      <c r="C92" s="13"/>
      <c r="D92" s="13"/>
      <c r="E92" s="80"/>
      <c r="F92" s="80"/>
      <c r="G92" s="80"/>
      <c r="I92" s="80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3:28" s="26" customFormat="1">
      <c r="C93" s="13"/>
      <c r="D93" s="13"/>
      <c r="E93" s="80"/>
      <c r="F93" s="80"/>
      <c r="G93" s="80"/>
      <c r="I93" s="80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3:28" s="26" customFormat="1">
      <c r="C94" s="13"/>
      <c r="D94" s="13"/>
      <c r="E94" s="80"/>
      <c r="F94" s="80"/>
      <c r="G94" s="80"/>
      <c r="I94" s="80"/>
      <c r="N94" s="2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3:28" s="26" customFormat="1">
      <c r="C95" s="13"/>
      <c r="D95" s="13"/>
      <c r="E95" s="80"/>
      <c r="F95" s="80"/>
      <c r="G95" s="80"/>
      <c r="I95" s="80"/>
      <c r="N95" s="2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3:28" s="26" customFormat="1">
      <c r="C96" s="13"/>
      <c r="D96" s="13"/>
      <c r="E96" s="80"/>
      <c r="F96" s="80"/>
      <c r="G96" s="80"/>
      <c r="I96" s="80"/>
      <c r="N96" s="2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3:28" s="26" customFormat="1">
      <c r="C97" s="13"/>
      <c r="D97" s="13"/>
      <c r="E97" s="80"/>
      <c r="F97" s="80"/>
      <c r="G97" s="80"/>
      <c r="I97" s="80"/>
      <c r="N97" s="2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pans="3:28" s="26" customFormat="1">
      <c r="C98" s="13"/>
      <c r="D98" s="13"/>
      <c r="E98" s="80"/>
      <c r="F98" s="80"/>
      <c r="G98" s="80"/>
      <c r="I98" s="80"/>
      <c r="N98" s="2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3:28" s="26" customFormat="1">
      <c r="C99" s="13"/>
      <c r="D99" s="13"/>
      <c r="E99" s="80"/>
      <c r="F99" s="80"/>
      <c r="G99" s="80"/>
      <c r="I99" s="80"/>
      <c r="N99" s="2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3:28" s="26" customFormat="1">
      <c r="C100" s="13"/>
      <c r="D100" s="13"/>
      <c r="E100" s="80"/>
      <c r="F100" s="80"/>
      <c r="G100" s="80"/>
      <c r="I100" s="80"/>
      <c r="N100" s="2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3:28">
      <c r="E101" s="81"/>
      <c r="F101" s="81"/>
      <c r="G101" s="81"/>
      <c r="I101" s="81"/>
    </row>
    <row r="102" spans="3:28">
      <c r="E102" s="81"/>
      <c r="F102" s="81"/>
      <c r="G102" s="81"/>
      <c r="I102" s="81"/>
    </row>
    <row r="103" spans="3:28">
      <c r="E103" s="81"/>
      <c r="F103" s="81"/>
      <c r="G103" s="81"/>
      <c r="I103" s="81"/>
    </row>
    <row r="104" spans="3:28">
      <c r="E104" s="81"/>
      <c r="F104" s="81"/>
      <c r="G104" s="81"/>
      <c r="I104" s="81"/>
    </row>
    <row r="105" spans="3:28">
      <c r="E105" s="81"/>
      <c r="F105" s="81"/>
      <c r="G105" s="81"/>
      <c r="I105" s="81"/>
    </row>
    <row r="106" spans="3:28">
      <c r="E106" s="81"/>
      <c r="F106" s="81"/>
      <c r="G106" s="81"/>
      <c r="I106" s="81"/>
    </row>
    <row r="107" spans="3:28">
      <c r="E107" s="81"/>
      <c r="F107" s="81"/>
      <c r="G107" s="81"/>
      <c r="I107" s="81"/>
    </row>
    <row r="108" spans="3:28">
      <c r="E108" s="81"/>
      <c r="F108" s="81"/>
      <c r="G108" s="81"/>
      <c r="I108" s="81"/>
    </row>
    <row r="109" spans="3:28">
      <c r="E109" s="81"/>
      <c r="F109" s="81"/>
      <c r="G109" s="81"/>
      <c r="I109" s="81"/>
    </row>
    <row r="110" spans="3:28">
      <c r="E110" s="81"/>
      <c r="F110" s="81"/>
      <c r="G110" s="81"/>
      <c r="I110" s="81"/>
    </row>
    <row r="111" spans="3:28">
      <c r="E111" s="81"/>
      <c r="F111" s="81"/>
      <c r="G111" s="81"/>
      <c r="I111" s="81"/>
    </row>
    <row r="112" spans="3:28">
      <c r="E112" s="81"/>
      <c r="F112" s="81"/>
      <c r="G112" s="81"/>
      <c r="I112" s="81"/>
    </row>
    <row r="113" spans="5:9">
      <c r="E113" s="81"/>
      <c r="F113" s="81"/>
      <c r="G113" s="81"/>
      <c r="I113" s="81"/>
    </row>
  </sheetData>
  <mergeCells count="2">
    <mergeCell ref="A1:Q1"/>
    <mergeCell ref="A2:Q2"/>
  </mergeCells>
  <phoneticPr fontId="0" type="noConversion"/>
  <pageMargins left="0.51180555555555596" right="0.196527777777778" top="0.196527777777778" bottom="0.196527777777778" header="0.511811023622047" footer="0.511811023622047"/>
  <pageSetup paperSize="9" scale="5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LibreOffice/7.2.1.2$Windows_X86_64 LibreOffice_project/87b77fad49947c1441b67c559c339af8f3517e22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голові</vt:lpstr>
      <vt:lpstr>голові!Область_печати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280</dc:creator>
  <dc:description/>
  <cp:lastModifiedBy>Стельмащук Неля</cp:lastModifiedBy>
  <cp:revision>1</cp:revision>
  <cp:lastPrinted>2021-10-01T13:02:50Z</cp:lastPrinted>
  <dcterms:created xsi:type="dcterms:W3CDTF">1996-10-09T01:32:33Z</dcterms:created>
  <dcterms:modified xsi:type="dcterms:W3CDTF">2021-11-03T11:12:29Z</dcterms:modified>
  <dc:language>uk-UA</dc:language>
</cp:coreProperties>
</file>