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Лист1!$E$30</definedName>
    <definedName name="_xlnm.Print_Titles" localSheetId="0">Лист1!$5:$6</definedName>
    <definedName name="_xlnm.Print_Area" localSheetId="0">Лист1!$A$1:$H$360</definedName>
  </definedNames>
  <calcPr calcId="125725" iterateDelta="1E-4"/>
</workbook>
</file>

<file path=xl/calcChain.xml><?xml version="1.0" encoding="utf-8"?>
<calcChain xmlns="http://schemas.openxmlformats.org/spreadsheetml/2006/main">
  <c r="H338" i="1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32"/>
  <c r="H333"/>
  <c r="H334"/>
  <c r="G272"/>
  <c r="F272"/>
  <c r="H273"/>
  <c r="H263"/>
  <c r="H191"/>
  <c r="G90"/>
  <c r="F90"/>
  <c r="H91"/>
  <c r="H90" s="1"/>
  <c r="H80"/>
  <c r="H74"/>
  <c r="H75"/>
  <c r="G13"/>
  <c r="F13"/>
  <c r="H14"/>
  <c r="H13" s="1"/>
  <c r="G315"/>
  <c r="F315"/>
  <c r="H316"/>
  <c r="H315" s="1"/>
  <c r="H308"/>
  <c r="G227"/>
  <c r="F227"/>
  <c r="H228"/>
  <c r="H227" s="1"/>
  <c r="H170"/>
  <c r="H162" l="1"/>
  <c r="H79"/>
  <c r="H65"/>
  <c r="H254" l="1"/>
  <c r="H251"/>
  <c r="G142"/>
  <c r="G145"/>
  <c r="F145"/>
  <c r="H146"/>
  <c r="H145" s="1"/>
  <c r="F142"/>
  <c r="H143"/>
  <c r="H142" s="1"/>
  <c r="G139"/>
  <c r="F139"/>
  <c r="H140"/>
  <c r="H139" s="1"/>
  <c r="H124"/>
  <c r="G99"/>
  <c r="F99"/>
  <c r="H100"/>
  <c r="H99" s="1"/>
  <c r="G70" l="1"/>
  <c r="F211" l="1"/>
  <c r="H311"/>
  <c r="H312"/>
  <c r="H258"/>
  <c r="G241"/>
  <c r="F241"/>
  <c r="H242"/>
  <c r="H213"/>
  <c r="G194"/>
  <c r="F194"/>
  <c r="H196"/>
  <c r="H197"/>
  <c r="G185"/>
  <c r="F185"/>
  <c r="H186"/>
  <c r="G165"/>
  <c r="F165"/>
  <c r="H166"/>
  <c r="G84"/>
  <c r="F84"/>
  <c r="H85"/>
  <c r="H84" s="1"/>
  <c r="F70"/>
  <c r="H71"/>
  <c r="H72"/>
  <c r="H67"/>
  <c r="H50"/>
  <c r="H51"/>
  <c r="H52"/>
  <c r="H53"/>
  <c r="H54"/>
  <c r="H55"/>
  <c r="H56"/>
  <c r="H42"/>
  <c r="H241" l="1"/>
  <c r="H165"/>
  <c r="H310"/>
  <c r="G282"/>
  <c r="F282"/>
  <c r="H284"/>
  <c r="H115"/>
  <c r="H116"/>
  <c r="H117"/>
  <c r="H118"/>
  <c r="H97"/>
  <c r="H96" s="1"/>
  <c r="G96"/>
  <c r="F96"/>
  <c r="G93"/>
  <c r="F93"/>
  <c r="H94"/>
  <c r="H93" s="1"/>
  <c r="G40"/>
  <c r="F40"/>
  <c r="H43"/>
  <c r="G36"/>
  <c r="F36"/>
  <c r="H38"/>
  <c r="H37"/>
  <c r="H36" l="1"/>
  <c r="G336" l="1"/>
  <c r="G330"/>
  <c r="F330"/>
  <c r="H309"/>
  <c r="G261"/>
  <c r="F261"/>
  <c r="H262"/>
  <c r="G202"/>
  <c r="F202"/>
  <c r="H203"/>
  <c r="H202" s="1"/>
  <c r="H187"/>
  <c r="H185" s="1"/>
  <c r="G122"/>
  <c r="F122"/>
  <c r="H125"/>
  <c r="G297" l="1"/>
  <c r="H41" l="1"/>
  <c r="H40" s="1"/>
  <c r="H283"/>
  <c r="H282" s="1"/>
  <c r="H305"/>
  <c r="H306"/>
  <c r="H307"/>
  <c r="H313"/>
  <c r="H291"/>
  <c r="H292"/>
  <c r="H246"/>
  <c r="H247"/>
  <c r="H248"/>
  <c r="H249"/>
  <c r="H250"/>
  <c r="H252"/>
  <c r="H253"/>
  <c r="H255"/>
  <c r="H256"/>
  <c r="H232"/>
  <c r="H64"/>
  <c r="H66"/>
  <c r="H68"/>
  <c r="H264"/>
  <c r="H261" s="1"/>
  <c r="H238"/>
  <c r="G102"/>
  <c r="F102"/>
  <c r="H103"/>
  <c r="H102" s="1"/>
  <c r="H337" l="1"/>
  <c r="F336"/>
  <c r="H336" l="1"/>
  <c r="H111" l="1"/>
  <c r="G108"/>
  <c r="F108"/>
  <c r="G87"/>
  <c r="F87"/>
  <c r="H88"/>
  <c r="H87" s="1"/>
  <c r="G10" l="1"/>
  <c r="H331"/>
  <c r="H328"/>
  <c r="H327" s="1"/>
  <c r="G327"/>
  <c r="H322"/>
  <c r="H321" s="1"/>
  <c r="H319" s="1"/>
  <c r="H318" s="1"/>
  <c r="G321"/>
  <c r="G303"/>
  <c r="G300"/>
  <c r="G294"/>
  <c r="G289"/>
  <c r="G286"/>
  <c r="H287"/>
  <c r="H286" s="1"/>
  <c r="H290"/>
  <c r="H295"/>
  <c r="H298"/>
  <c r="H301"/>
  <c r="H300" s="1"/>
  <c r="H304"/>
  <c r="H280"/>
  <c r="H279" s="1"/>
  <c r="G279"/>
  <c r="H274"/>
  <c r="H272" s="1"/>
  <c r="H270"/>
  <c r="H269" s="1"/>
  <c r="G269"/>
  <c r="G244"/>
  <c r="G234"/>
  <c r="G230"/>
  <c r="G222"/>
  <c r="G219"/>
  <c r="G216"/>
  <c r="G211"/>
  <c r="H212"/>
  <c r="H214"/>
  <c r="H217"/>
  <c r="H216" s="1"/>
  <c r="H220"/>
  <c r="H219" s="1"/>
  <c r="H223"/>
  <c r="H224"/>
  <c r="H225"/>
  <c r="H231"/>
  <c r="H235"/>
  <c r="H236"/>
  <c r="H237"/>
  <c r="H239"/>
  <c r="H245"/>
  <c r="H257"/>
  <c r="H259"/>
  <c r="H209"/>
  <c r="H208" s="1"/>
  <c r="G208"/>
  <c r="G199"/>
  <c r="G189"/>
  <c r="H190"/>
  <c r="H192"/>
  <c r="H195"/>
  <c r="H194" s="1"/>
  <c r="H200"/>
  <c r="H199" s="1"/>
  <c r="H183"/>
  <c r="H182" s="1"/>
  <c r="G182"/>
  <c r="G160"/>
  <c r="G157"/>
  <c r="G168"/>
  <c r="G176"/>
  <c r="H158"/>
  <c r="H157" s="1"/>
  <c r="H161"/>
  <c r="H163"/>
  <c r="H169"/>
  <c r="H171"/>
  <c r="H172"/>
  <c r="H173"/>
  <c r="H174"/>
  <c r="H177"/>
  <c r="H176" s="1"/>
  <c r="H155"/>
  <c r="H154" s="1"/>
  <c r="G154"/>
  <c r="G148"/>
  <c r="G136"/>
  <c r="H137"/>
  <c r="H136" s="1"/>
  <c r="H149"/>
  <c r="H148" s="1"/>
  <c r="H134"/>
  <c r="H133" s="1"/>
  <c r="G133"/>
  <c r="G127"/>
  <c r="G113"/>
  <c r="H110"/>
  <c r="H114"/>
  <c r="H119"/>
  <c r="H120"/>
  <c r="H123"/>
  <c r="H122" s="1"/>
  <c r="H128"/>
  <c r="H127" s="1"/>
  <c r="H109"/>
  <c r="H73"/>
  <c r="H76"/>
  <c r="H77"/>
  <c r="H78"/>
  <c r="H81"/>
  <c r="H82"/>
  <c r="H63"/>
  <c r="G62"/>
  <c r="G60" s="1"/>
  <c r="G45"/>
  <c r="G32"/>
  <c r="G29"/>
  <c r="H30"/>
  <c r="H29" s="1"/>
  <c r="H33"/>
  <c r="H34"/>
  <c r="H46"/>
  <c r="H47"/>
  <c r="H48"/>
  <c r="H49"/>
  <c r="H57"/>
  <c r="G24"/>
  <c r="H25"/>
  <c r="H26"/>
  <c r="H27"/>
  <c r="H18"/>
  <c r="H19"/>
  <c r="H20"/>
  <c r="H21"/>
  <c r="H22"/>
  <c r="H17"/>
  <c r="G16"/>
  <c r="H11"/>
  <c r="H10" s="1"/>
  <c r="G8" l="1"/>
  <c r="G7" s="1"/>
  <c r="G277"/>
  <c r="G206"/>
  <c r="G59"/>
  <c r="G325"/>
  <c r="G324" s="1"/>
  <c r="G131"/>
  <c r="G130" s="1"/>
  <c r="G319"/>
  <c r="H131"/>
  <c r="H130" s="1"/>
  <c r="G152"/>
  <c r="H70"/>
  <c r="G180"/>
  <c r="H330"/>
  <c r="H325" s="1"/>
  <c r="H324" s="1"/>
  <c r="H297"/>
  <c r="H108"/>
  <c r="H160"/>
  <c r="H189"/>
  <c r="H45"/>
  <c r="H294"/>
  <c r="H267"/>
  <c r="H266" s="1"/>
  <c r="H303"/>
  <c r="H168"/>
  <c r="H113"/>
  <c r="H32"/>
  <c r="G267"/>
  <c r="H230"/>
  <c r="H211"/>
  <c r="G106"/>
  <c r="H244"/>
  <c r="H234"/>
  <c r="H222"/>
  <c r="H289"/>
  <c r="H16"/>
  <c r="H24"/>
  <c r="H62"/>
  <c r="H60" s="1"/>
  <c r="H8" l="1"/>
  <c r="H7" s="1"/>
  <c r="H277"/>
  <c r="H206"/>
  <c r="H205" s="1"/>
  <c r="H59"/>
  <c r="G318"/>
  <c r="G266"/>
  <c r="G179"/>
  <c r="G151"/>
  <c r="G105"/>
  <c r="G276"/>
  <c r="G205"/>
  <c r="H152"/>
  <c r="H151" s="1"/>
  <c r="H180"/>
  <c r="H179" s="1"/>
  <c r="H106"/>
  <c r="H105" s="1"/>
  <c r="G357" l="1"/>
  <c r="F294"/>
  <c r="F24" l="1"/>
  <c r="F300"/>
  <c r="F297" l="1"/>
  <c r="H276" l="1"/>
  <c r="H357" s="1"/>
  <c r="F45"/>
  <c r="F303" l="1"/>
  <c r="F289"/>
  <c r="F279" l="1"/>
  <c r="F286"/>
  <c r="F127"/>
  <c r="F277" l="1"/>
  <c r="F189" l="1"/>
  <c r="F182"/>
  <c r="F136" l="1"/>
  <c r="F29" l="1"/>
  <c r="F176"/>
  <c r="F168"/>
  <c r="F154"/>
  <c r="F113"/>
  <c r="F234"/>
  <c r="F222"/>
  <c r="F157"/>
  <c r="F199"/>
  <c r="F269"/>
  <c r="F160"/>
  <c r="F62"/>
  <c r="F60" s="1"/>
  <c r="F32"/>
  <c r="F327"/>
  <c r="F321"/>
  <c r="F244"/>
  <c r="F230"/>
  <c r="F219"/>
  <c r="F216"/>
  <c r="F208"/>
  <c r="F148"/>
  <c r="F133"/>
  <c r="F16"/>
  <c r="F10"/>
  <c r="F8" l="1"/>
  <c r="F7" s="1"/>
  <c r="F206"/>
  <c r="F180"/>
  <c r="F325"/>
  <c r="F106"/>
  <c r="F59"/>
  <c r="F131"/>
  <c r="F130" s="1"/>
  <c r="F319"/>
  <c r="F152"/>
  <c r="F276"/>
  <c r="F267"/>
  <c r="F105" l="1"/>
  <c r="F151"/>
  <c r="F179"/>
  <c r="F318"/>
  <c r="F266"/>
  <c r="F205"/>
  <c r="F324"/>
  <c r="F357" l="1"/>
</calcChain>
</file>

<file path=xl/sharedStrings.xml><?xml version="1.0" encoding="utf-8"?>
<sst xmlns="http://schemas.openxmlformats.org/spreadsheetml/2006/main" count="436" uniqueCount="367">
  <si>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</si>
  <si>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</si>
  <si>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</si>
  <si>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</si>
  <si>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</si>
  <si>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</si>
  <si>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</si>
  <si>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</si>
  <si>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</si>
  <si>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</si>
  <si>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</si>
  <si>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</si>
  <si>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</si>
  <si>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</si>
  <si>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</si>
  <si>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</si>
  <si>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</si>
  <si>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</si>
  <si>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</si>
  <si>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</si>
  <si>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</si>
  <si>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</si>
  <si>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</si>
  <si>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</si>
  <si>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</si>
  <si>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</si>
  <si>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</si>
  <si>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</si>
  <si>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</si>
  <si>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</si>
  <si>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</si>
  <si>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</si>
  <si>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</si>
  <si>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</si>
  <si>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</si>
  <si>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</si>
  <si>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</si>
  <si>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</si>
  <si>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</si>
  <si>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</si>
  <si>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</si>
  <si>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</si>
  <si>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</si>
  <si>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</si>
  <si>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</si>
  <si>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</si>
  <si>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</si>
  <si>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</si>
  <si>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</si>
  <si>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</si>
  <si>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</si>
  <si>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</si>
  <si>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</si>
  <si>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</si>
  <si>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</si>
  <si>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</si>
  <si>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</si>
  <si>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</si>
  <si>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</si>
  <si>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</si>
  <si>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</si>
  <si>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</si>
  <si>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</si>
  <si>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</si>
  <si>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</si>
  <si>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</si>
  <si>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</si>
  <si>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</si>
  <si>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</si>
  <si>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</si>
  <si>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</si>
  <si>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</si>
  <si>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</si>
  <si>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</si>
  <si>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</si>
  <si>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</si>
  <si>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</si>
  <si>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</si>
  <si>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</si>
  <si>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</si>
  <si>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</si>
  <si>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</si>
  <si>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</si>
  <si>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</si>
  <si>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</si>
  <si>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</si>
  <si>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</si>
  <si>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</si>
  <si>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</si>
  <si>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</si>
  <si>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</si>
  <si>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</si>
  <si>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</si>
  <si>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</si>
  <si>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 xml:space="preserve">Найменування інвестиційного проекту
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</si>
  <si>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</si>
  <si>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</si>
  <si>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</si>
  <si>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</si>
  <si>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</si>
  <si>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</si>
  <si>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</si>
  <si>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</si>
  <si>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</si>
  <si>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</si>
  <si>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</si>
  <si>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</si>
  <si>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</si>
  <si>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</si>
  <si>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</si>
  <si>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</si>
  <si>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</si>
  <si>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</si>
  <si>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</si>
  <si>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</si>
  <si>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</si>
  <si>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</si>
  <si>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</si>
  <si>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</si>
  <si>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</si>
  <si>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</si>
  <si>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</si>
  <si>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</si>
  <si>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</si>
  <si>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</si>
  <si>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</si>
  <si>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</si>
  <si>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</si>
  <si>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</si>
  <si>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</si>
  <si>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</si>
  <si>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</si>
  <si>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</si>
  <si>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</si>
  <si>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</si>
  <si>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</si>
  <si>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</si>
  <si>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</si>
  <si>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</si>
  <si>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</si>
  <si>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</si>
  <si>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</si>
  <si>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</si>
  <si>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</si>
  <si>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</si>
  <si>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</si>
  <si>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</si>
  <si>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</si>
  <si>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</si>
  <si>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</si>
  <si>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</si>
  <si>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</si>
  <si>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</si>
  <si>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</si>
  <si>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</si>
  <si>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</si>
  <si>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Капітальний ремонт світлофорних об'єктів</t>
  </si>
  <si>
    <t>Реконструкція алеї почесних поховань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</si>
  <si>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</si>
  <si>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</si>
  <si>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</si>
  <si>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</si>
  <si>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</si>
  <si>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</si>
  <si>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</si>
  <si>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</si>
  <si>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</si>
  <si>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</si>
  <si>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</si>
  <si>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</si>
  <si>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</si>
  <si>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</si>
  <si>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</si>
  <si>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</si>
  <si>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</si>
  <si>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</si>
  <si>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</si>
  <si>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</si>
  <si>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</si>
  <si>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</si>
  <si>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</si>
  <si>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</si>
  <si>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</si>
  <si>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</si>
  <si>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</si>
  <si>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</si>
  <si>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</si>
  <si>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</si>
  <si>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</si>
  <si>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</si>
  <si>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</si>
  <si>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</si>
  <si>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</si>
  <si>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</si>
  <si>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</si>
  <si>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</si>
  <si>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</si>
  <si>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</si>
  <si>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</si>
  <si>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</si>
  <si>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</si>
  <si>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</si>
  <si>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</si>
  <si>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</si>
  <si>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</si>
  <si>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</si>
  <si>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</si>
  <si>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</si>
  <si>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</si>
  <si>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</si>
  <si>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грн</t>
  </si>
  <si>
    <t>Дані про стан фінансування видатків за рахунок бюджету розвитку</t>
  </si>
  <si>
    <t>Залишки асигнувань</t>
  </si>
  <si>
    <t>КЗ "Луцька міська централізована бібліотечна система" - придбання предметів довгострокового користування</t>
  </si>
  <si>
    <t xml:space="preserve">Розробка проєктно-кошторисної документації на будівництво централізованої системи оповіщення </t>
  </si>
  <si>
    <t>0218110</t>
  </si>
  <si>
    <t>Заходи із запобігання та ліквідації надзвичайних ситуацій та наслідків стихійного лиха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</si>
  <si>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</si>
  <si>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</si>
  <si>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</si>
  <si>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</si>
  <si>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</si>
  <si>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</si>
  <si>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>КП "Луцькводоканал" - співфінансування до проєкту "Комплексна модернізація системи водопостачання та водовідведення м. Луцьк" (ЄІБ)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</si>
  <si>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</si>
  <si>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</si>
  <si>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</si>
  <si>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</si>
  <si>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</si>
  <si>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</si>
  <si>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Департамент соціальної та ветеранської політики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</si>
  <si>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</si>
  <si>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</si>
  <si>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</si>
  <si>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</si>
  <si>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</si>
  <si>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</si>
  <si>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</si>
  <si>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</si>
  <si>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</si>
  <si>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Капітальний ремонт даху дошкільного навчального закладу № 29 компенсуючого типу на вул. Привокзальній, 6а у м. Луцьку</t>
  </si>
  <si>
    <t>0617321</t>
  </si>
  <si>
    <t>Капітальний ремонт зупинок громадського транспорту "Розумні зупинки"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</si>
  <si>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</si>
  <si>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</si>
  <si>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</si>
  <si>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</si>
  <si>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</si>
  <si>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Капітальний ремонт адмінприміщення за адресою вул. Рівненська, 5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</si>
  <si>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</si>
  <si>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"Луцькводоканал"-  "Реалізація інфраструктурних проєктів у сфері водопостачання та водовідведення" (кошти позики Ексімбанк)</t>
  </si>
  <si>
    <t>КП "Луцькводоканал"- співфінансування до позики НЕФКО  "Підвищення енергоефективності та надійності системи водопостачання та водовідведення м.Луцька"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</si>
  <si>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)</t>
  </si>
  <si>
    <t>КП "Медичний центр реабілітації учасників бойових дій Луцької міської територіальної громади" -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</si>
  <si>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</si>
  <si>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</si>
  <si>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</si>
  <si>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Придбання автоматів (макетів) для КЗ "Луцький міський молодіжний центр"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</si>
  <si>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</si>
  <si>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</si>
  <si>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ЛСКАП "Луцькспецкомунтранс"- придбання мотопомпи та рукава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</si>
  <si>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</si>
  <si>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</si>
  <si>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</si>
  <si>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</si>
  <si>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</si>
  <si>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</si>
  <si>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</si>
  <si>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</si>
  <si>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</si>
  <si>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</si>
  <si>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</si>
  <si>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</si>
  <si>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</si>
  <si>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</si>
  <si>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</si>
  <si>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</si>
  <si>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</si>
  <si>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</si>
  <si>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</si>
  <si>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</si>
  <si>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</si>
  <si>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</si>
  <si>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</si>
  <si>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Капітальний ремонт покрівлі адмінприміщення по вул. Соборна, 77  в  с. Княгининок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</si>
  <si>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</si>
  <si>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</si>
  <si>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</si>
  <si>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Обладнання для ліквідації надзвичайних ситуацій на деокупованих територіях - бензопили (Бюджет участі)</t>
  </si>
  <si>
    <t xml:space="preserve">Очі для 100 ОМБр. Придбання дрону (Бюджет участі) </t>
  </si>
  <si>
    <t xml:space="preserve">Нічні дрони – запорука успішної розвідки (Бюджет участі) </t>
  </si>
  <si>
    <t xml:space="preserve">Тиловик 100 бригади: моя ціль – дрони (Бюджет участі) </t>
  </si>
  <si>
    <t xml:space="preserve">Дрони для СОТКИ (Бюджет участі) </t>
  </si>
  <si>
    <t>Дрони для нічної аеророзвідки 100 ОМБр (Бюджет участі)</t>
  </si>
  <si>
    <t>ЗаРЕБимо НЕБО. Підсилювач сигналів, планшет, перетворювач напруги (Бюджет участі)</t>
  </si>
  <si>
    <t>Прицілюємось на ПЕРЕМОГУ 2.0. Тепловізійний приціл (Бюджет участі)</t>
  </si>
  <si>
    <t>КЗ «Луцький заклад дошкільної освіти (ясла-садок) №38 комбінованого типу Луцької міської ради» - придбання лічильника тепла</t>
  </si>
  <si>
    <t>Розробка проєктно-кошторисної документації на реконструкцію господарського приміщення під котельню на газовому паливі для КЗЗСО «Луцький ліцей № 1 Луцької міської ради» на вул. Богдана Хмельницького, 4 у м. Луцьку</t>
  </si>
  <si>
    <t xml:space="preserve">КЗ ЗСО «Луцький ліцей №1» - придбання лінії роздачі для харчоблоку </t>
  </si>
  <si>
    <t>0611070</t>
  </si>
  <si>
    <t>Надання позашкільної освіти закладами позашкільної освіти, заходи із позашкільної роботи з дітьми</t>
  </si>
  <si>
    <t>Центру науково-технічної творчості учнівської молоді - придбання зарядної станції для забезпечення системою аварійного живлення</t>
  </si>
  <si>
    <t>Забезпечення діяльності музеїв і виставок</t>
  </si>
  <si>
    <t>Життєстійкість в умовах війни – ментальне та духовне здоров’я (Бюджет участі, КЗ "Музей історії сільського господарства Волині - скансен")</t>
  </si>
  <si>
    <t>Мультимедійний тир (Бюджет участі). Придбання техніки та обладнання</t>
  </si>
  <si>
    <t>Придбання гвинтівок та підзорної труби для стрілецької та фізичної підготовки молодого покоління, виховання патріотичної свідомості (Бюджет участі)</t>
  </si>
  <si>
    <t>Придбання намету для наметового національно-патріотичного табору «Герць 2024» (Бюджет участі)</t>
  </si>
  <si>
    <t>Капітальний ремонт об'єктів житлового фонду (усунення аварійних ситуацій)</t>
  </si>
  <si>
    <t>Нове будівництво світлофорного об’єкта на вул. Окружній в місті Луцьку Волинської області (субвенція Боратинської СТГ)</t>
  </si>
  <si>
    <t>Луцький cпеціалізований комбінат комунально побутового обслуговування. Придбання земельної ділянки для розширення міського кладовища в с. Гаразджа</t>
  </si>
  <si>
    <t>Капітальний ремонт сходів будівлі на проспекті Соборності, 18 (приміщення УСССДМ)</t>
  </si>
  <si>
    <t>Капітальний ремонт адмінприміщення в будинку на проспекті Волі, 23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</si>
  <si>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патрульної поліції для закупівлі джерел живлення, телевізійної техніки, планшетних ПК, засобів зв’язку тощо</t>
  </si>
  <si>
    <t>Субвенція державному бюджету на виконання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 для ВЧ 3057 Національної гвардії України на покращення матеріально-технічного забезпечення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</si>
  <si>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</si>
  <si>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</si>
  <si>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мультимедійного обладнання для ЗЗСО</t>
  </si>
  <si>
    <t>КП "Медичний центр реабілітації учасників бойових дій Луцької міської територіальної громади" - капітальний ремонт системи блискавкозахисту, пожежної сигналізації та мовленнєвого оповіщення</t>
  </si>
  <si>
    <t>0813221</t>
  </si>
  <si>
    <t>3221</t>
  </si>
  <si>
    <t>1060</t>
  </si>
  <si>
    <t xml:space="preserve">Субвенція з місцевого бюджету за рахунок відповідної субвенції з державного бюджету </t>
  </si>
  <si>
    <t>0813222</t>
  </si>
  <si>
    <t>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</si>
  <si>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1"/>
        <rFont val="Times New Roman"/>
        <family val="1"/>
        <charset val="204"/>
      </rPr>
      <t>пунктів 11 - 14</t>
    </r>
    <r>
      <rPr>
        <sz val="11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1"/>
        <rFont val="Times New Roman"/>
        <family val="1"/>
        <charset val="204"/>
      </rPr>
      <t>пунктів 19 - 21</t>
    </r>
    <r>
      <rPr>
        <sz val="11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</si>
  <si>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0813223</t>
  </si>
  <si>
    <t>3223</t>
  </si>
  <si>
    <t>КП "Луцькводоканал"- забезпечення управлінням мережами централізованого водопостачання та централізованого водовідведення м. Луцька (субвенція Боратинської СТГ)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</si>
  <si>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м. Луцьку в рамках програми RLF"</t>
  </si>
  <si>
    <r>
      <t>Субвенція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</si>
  <si>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</si>
  <si>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державному бюджету на реалізацію Програми забезпечення особистої безпеки громадян та протидії злочинності на 2021-2024 роки для підрозділів поліції Головного управління Національної поліції у Волинській області, які залучені до виконання бойових (спеціальних) завдань на матеріально-технічне забезпечення </t>
  </si>
  <si>
    <r>
      <t>Грошова компенсація за належні для отримання жилі приміщення для сімей осіб, визначених </t>
    </r>
    <r>
      <rPr>
        <u/>
        <sz val="10"/>
        <rFont val="Times New Roman"/>
        <family val="1"/>
        <charset val="204"/>
      </rPr>
      <t>пунктами 2 - 5</t>
    </r>
    <r>
      <rPr>
        <sz val="10"/>
        <rFont val="Times New Roman"/>
        <family val="1"/>
        <charset val="204"/>
      </rPr>
      <t> частини першої статті 10</t>
    </r>
    <r>
      <rPr>
        <b/>
        <vertAlign val="superscript"/>
        <sz val="10"/>
        <rFont val="Times New Roman"/>
        <family val="1"/>
        <charset val="204"/>
      </rPr>
      <t>-1</t>
    </r>
    <r>
      <rPr>
        <sz val="10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0"/>
        <rFont val="Times New Roman"/>
        <family val="1"/>
        <charset val="204"/>
      </rPr>
      <t>пунктами 11 - 14</t>
    </r>
    <r>
      <rPr>
        <sz val="1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</si>
  <si>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0"/>
        <rFont val="Times New Roman"/>
        <family val="1"/>
        <charset val="204"/>
      </rPr>
      <t>абзаці першому</t>
    </r>
    <r>
      <rPr>
        <sz val="10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0"/>
        <rFont val="Times New Roman"/>
        <family val="1"/>
        <charset val="204"/>
      </rPr>
      <t>пунктом 7</t>
    </r>
    <r>
      <rPr>
        <sz val="1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</si>
  <si>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ЗДО №36 - придбання лічильника обліку теплової енергії </t>
  </si>
  <si>
    <t xml:space="preserve">КЗ ЗСО "Одерадівський ліцей №37" - придбання генератора </t>
  </si>
  <si>
    <t xml:space="preserve">Бібліотека-філія №10 - капітальний ремонт інших об’єктів (заміна зовнішніх огороджувальних конструкцій (вікон) </t>
  </si>
  <si>
    <t>КЗ "Палац культури міста Луцька" - придбання зарядних станцій</t>
  </si>
  <si>
    <t>0640</t>
  </si>
  <si>
    <t>Інша діяльність у сфері житлово-комунального господарства</t>
  </si>
  <si>
    <t>Капітальний ремонт адміністративних будівель та приміщень міської комунальної власності</t>
  </si>
  <si>
    <t>Капітальний ремонт другого поверху приміщення Луцького міськрайонного суду у Волинській області по вул. Лесі Українки, 24 в м. Луцьку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</si>
  <si>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</si>
  <si>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</si>
  <si>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(аварійно-відновлювальні роботи) житлового будинку на проспекті Відродження, 18 в м. Луцьку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</si>
  <si>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</si>
  <si>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для ГУНП у Волинській області з метою покращення матеріально-технічного забезпечення ЗБП «Скеля»</t>
  </si>
  <si>
    <t>ВЕРЕСЕНЬ 2024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</si>
  <si>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</si>
  <si>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</si>
  <si>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</si>
  <si>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</si>
  <si>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 xml:space="preserve">Придбання основних засобів КУ "ХАБ ВЕТЕРАН" </t>
  </si>
  <si>
    <t>КЗ ЗСО «Луцький ліцей № 23» - розроблення проєктно-кошторисної документації на капітальний ремонт харчоблоку</t>
  </si>
  <si>
    <t xml:space="preserve">КЗЗСО «Луцький ліцей №26»  - придбання касети до блочної електролізної установки знезараження води басейну </t>
  </si>
  <si>
    <t xml:space="preserve"> КЗ ЗСО «Одерадівський ліцей № 37» - капітальний ремонт укриття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</si>
  <si>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</si>
  <si>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</si>
  <si>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</si>
  <si>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"Луцький клінічний пологовий будинок" - придбання медичних меблів у стерилізаційне відділення</t>
  </si>
  <si>
    <t>КЗ ДЮСШ №3 - придбання обладнання (підлогомийна машина)</t>
  </si>
  <si>
    <t>Реконструкція мереж електропостачання котелень для забезпечення їх резервним живленням (кредиторська заборгованість за 2023 рік)</t>
  </si>
  <si>
    <t>Розроблення проєктної документації. Корегування затверджених проєктів та нових проєкти ("Нове будівництво волоконно оптичних ліній зв'язку зі встановленням камер відеоспостереження в населених") пунктах Луцької міської територіальної громади", "Нове будівництво з встановлення камер відеоспостереження на світлофорних об'єктах та пішохідних переходах біля них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</si>
  <si>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придбання засобів радіотехнічної розвідки та/або радіоелектронної боротьби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</si>
  <si>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А4576 на придбання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</si>
  <si>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А2466 на закупівлю обладнання поста діагностики та ремонту автомобілів</t>
  </si>
  <si>
    <t>Профінансовано станом на 30.09.2024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</si>
</sst>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4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rgb="FFFFFFCC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0" fillId="0" borderId="0"/>
  </cellStyleXfs>
  <cellXfs count="312">
    <xf numFmtId="0" fontId="0" fillId="0" borderId="0" xfId="0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3" xfId="0" applyFont="1" applyFill="1" applyBorder="1" applyAlignment="1">
      <alignment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1" fontId="5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49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3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11" fillId="0" borderId="2" xfId="0" applyNumberFormat="1" applyFont="1" applyFill="1" applyBorder="1"/>
    <xf numFmtId="0" fontId="15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3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9" fillId="0" borderId="2" xfId="0" applyFont="1" applyBorder="1"/>
    <xf numFmtId="0" fontId="11" fillId="0" borderId="2" xfId="0" applyFont="1" applyBorder="1"/>
    <xf numFmtId="2" fontId="10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8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49" fontId="10" fillId="0" borderId="3" xfId="0" applyNumberFormat="1" applyFont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24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0" fillId="0" borderId="3" xfId="0" applyFont="1" applyBorder="1"/>
    <xf numFmtId="0" fontId="9" fillId="0" borderId="3" xfId="0" applyFont="1" applyBorder="1" applyAlignment="1">
      <alignment horizontal="left" wrapText="1"/>
    </xf>
    <xf numFmtId="0" fontId="10" fillId="2" borderId="3" xfId="0" applyFont="1" applyFill="1" applyBorder="1" applyAlignment="1">
      <alignment wrapText="1"/>
    </xf>
    <xf numFmtId="49" fontId="11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9" fillId="0" borderId="5" xfId="0" applyFont="1" applyBorder="1"/>
    <xf numFmtId="0" fontId="11" fillId="0" borderId="5" xfId="0" applyFont="1" applyBorder="1"/>
    <xf numFmtId="0" fontId="27" fillId="0" borderId="0" xfId="0" applyFont="1"/>
    <xf numFmtId="49" fontId="5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left"/>
    </xf>
    <xf numFmtId="0" fontId="17" fillId="0" borderId="3" xfId="0" applyFont="1" applyBorder="1" applyAlignment="1"/>
    <xf numFmtId="0" fontId="10" fillId="0" borderId="3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0" fontId="10" fillId="0" borderId="3" xfId="0" applyFont="1" applyBorder="1" applyAlignment="1"/>
    <xf numFmtId="0" fontId="10" fillId="2" borderId="7" xfId="0" applyFont="1" applyFill="1" applyBorder="1" applyAlignment="1">
      <alignment horizontal="left" wrapText="1"/>
    </xf>
    <xf numFmtId="0" fontId="10" fillId="3" borderId="3" xfId="0" applyFont="1" applyFill="1" applyBorder="1" applyAlignment="1"/>
    <xf numFmtId="0" fontId="9" fillId="0" borderId="3" xfId="0" applyFont="1" applyBorder="1" applyAlignment="1">
      <alignment wrapText="1"/>
    </xf>
    <xf numFmtId="0" fontId="10" fillId="3" borderId="3" xfId="0" applyFont="1" applyFill="1" applyBorder="1"/>
    <xf numFmtId="0" fontId="10" fillId="0" borderId="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2" fontId="10" fillId="0" borderId="3" xfId="0" applyNumberFormat="1" applyFont="1" applyBorder="1" applyAlignment="1">
      <alignment wrapText="1"/>
    </xf>
    <xf numFmtId="0" fontId="12" fillId="3" borderId="3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6" fillId="0" borderId="3" xfId="0" applyFont="1" applyBorder="1"/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0" fillId="5" borderId="3" xfId="0" applyFont="1" applyFill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0" fontId="9" fillId="7" borderId="3" xfId="0" applyFont="1" applyFill="1" applyBorder="1" applyAlignment="1">
      <alignment wrapText="1"/>
    </xf>
    <xf numFmtId="1" fontId="5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wrapText="1"/>
    </xf>
    <xf numFmtId="0" fontId="9" fillId="0" borderId="2" xfId="0" applyFont="1" applyFill="1" applyBorder="1"/>
    <xf numFmtId="0" fontId="10" fillId="8" borderId="3" xfId="0" applyFont="1" applyFill="1" applyBorder="1" applyAlignment="1">
      <alignment wrapText="1"/>
    </xf>
    <xf numFmtId="3" fontId="7" fillId="8" borderId="2" xfId="0" applyNumberFormat="1" applyFont="1" applyFill="1" applyBorder="1"/>
    <xf numFmtId="0" fontId="10" fillId="8" borderId="0" xfId="0" applyFont="1" applyFill="1" applyBorder="1" applyAlignment="1">
      <alignment horizontal="left" wrapText="1"/>
    </xf>
    <xf numFmtId="0" fontId="10" fillId="0" borderId="3" xfId="0" applyFont="1" applyFill="1" applyBorder="1"/>
    <xf numFmtId="166" fontId="8" fillId="0" borderId="7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4" fontId="7" fillId="5" borderId="2" xfId="0" applyNumberFormat="1" applyFont="1" applyFill="1" applyBorder="1"/>
    <xf numFmtId="4" fontId="7" fillId="5" borderId="2" xfId="0" applyNumberFormat="1" applyFont="1" applyFill="1" applyBorder="1" applyAlignment="1">
      <alignment horizontal="right" wrapText="1"/>
    </xf>
    <xf numFmtId="4" fontId="7" fillId="7" borderId="2" xfId="0" applyNumberFormat="1" applyFont="1" applyFill="1" applyBorder="1"/>
    <xf numFmtId="4" fontId="7" fillId="7" borderId="2" xfId="0" applyNumberFormat="1" applyFont="1" applyFill="1" applyBorder="1" applyAlignment="1">
      <alignment horizontal="right" wrapText="1"/>
    </xf>
    <xf numFmtId="4" fontId="7" fillId="2" borderId="2" xfId="0" applyNumberFormat="1" applyFont="1" applyFill="1" applyBorder="1"/>
    <xf numFmtId="4" fontId="2" fillId="2" borderId="2" xfId="0" applyNumberFormat="1" applyFont="1" applyFill="1" applyBorder="1"/>
    <xf numFmtId="4" fontId="7" fillId="0" borderId="2" xfId="0" applyNumberFormat="1" applyFont="1" applyFill="1" applyBorder="1"/>
    <xf numFmtId="4" fontId="2" fillId="0" borderId="2" xfId="0" applyNumberFormat="1" applyFont="1" applyFill="1" applyBorder="1"/>
    <xf numFmtId="4" fontId="7" fillId="8" borderId="2" xfId="0" applyNumberFormat="1" applyFont="1" applyFill="1" applyBorder="1"/>
    <xf numFmtId="4" fontId="7" fillId="8" borderId="2" xfId="0" applyNumberFormat="1" applyFont="1" applyFill="1" applyBorder="1" applyAlignment="1">
      <alignment horizontal="right"/>
    </xf>
    <xf numFmtId="4" fontId="7" fillId="7" borderId="2" xfId="0" applyNumberFormat="1" applyFont="1" applyFill="1" applyBorder="1" applyAlignment="1">
      <alignment horizontal="right"/>
    </xf>
    <xf numFmtId="4" fontId="7" fillId="6" borderId="2" xfId="0" applyNumberFormat="1" applyFont="1" applyFill="1" applyBorder="1"/>
    <xf numFmtId="4" fontId="7" fillId="6" borderId="2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11" fillId="0" borderId="0" xfId="0" applyNumberFormat="1" applyFont="1"/>
    <xf numFmtId="4" fontId="7" fillId="0" borderId="0" xfId="0" applyNumberFormat="1" applyFont="1"/>
    <xf numFmtId="0" fontId="10" fillId="4" borderId="2" xfId="0" applyFont="1" applyFill="1" applyBorder="1" applyAlignment="1">
      <alignment horizontal="left" wrapText="1"/>
    </xf>
    <xf numFmtId="4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0" fontId="9" fillId="7" borderId="2" xfId="0" applyNumberFormat="1" applyFont="1" applyFill="1" applyBorder="1" applyAlignment="1">
      <alignment wrapText="1"/>
    </xf>
    <xf numFmtId="0" fontId="6" fillId="9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wrapText="1"/>
    </xf>
    <xf numFmtId="4" fontId="7" fillId="5" borderId="2" xfId="0" applyNumberFormat="1" applyFont="1" applyFill="1" applyBorder="1" applyAlignment="1">
      <alignment horizontal="right"/>
    </xf>
    <xf numFmtId="0" fontId="31" fillId="6" borderId="2" xfId="0" applyFont="1" applyFill="1" applyBorder="1" applyAlignment="1">
      <alignment wrapText="1"/>
    </xf>
    <xf numFmtId="4" fontId="10" fillId="6" borderId="2" xfId="0" applyNumberFormat="1" applyFont="1" applyFill="1" applyBorder="1" applyAlignment="1">
      <alignment horizontal="right"/>
    </xf>
    <xf numFmtId="0" fontId="17" fillId="0" borderId="0" xfId="0" applyFont="1" applyFill="1"/>
    <xf numFmtId="0" fontId="27" fillId="0" borderId="2" xfId="0" applyFont="1" applyBorder="1" applyAlignment="1">
      <alignment wrapText="1"/>
    </xf>
    <xf numFmtId="4" fontId="7" fillId="11" borderId="2" xfId="0" applyNumberFormat="1" applyFont="1" applyFill="1" applyBorder="1" applyAlignment="1">
      <alignment horizontal="right"/>
    </xf>
    <xf numFmtId="4" fontId="7" fillId="11" borderId="2" xfId="0" applyNumberFormat="1" applyFont="1" applyFill="1" applyBorder="1"/>
    <xf numFmtId="0" fontId="31" fillId="11" borderId="2" xfId="0" applyNumberFormat="1" applyFont="1" applyFill="1" applyBorder="1" applyAlignment="1">
      <alignment horizontal="justify" wrapText="1"/>
    </xf>
    <xf numFmtId="0" fontId="10" fillId="11" borderId="2" xfId="0" applyFont="1" applyFill="1" applyBorder="1" applyAlignment="1">
      <alignment horizontal="justify"/>
    </xf>
    <xf numFmtId="0" fontId="30" fillId="0" borderId="2" xfId="0" applyFont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center" vertical="center" wrapText="1"/>
    </xf>
    <xf numFmtId="3" fontId="30" fillId="2" borderId="2" xfId="1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3" fontId="2" fillId="0" borderId="2" xfId="0" applyNumberFormat="1" applyFont="1" applyFill="1" applyBorder="1"/>
    <xf numFmtId="0" fontId="10" fillId="12" borderId="2" xfId="0" applyFont="1" applyFill="1" applyBorder="1" applyAlignment="1">
      <alignment wrapText="1"/>
    </xf>
    <xf numFmtId="0" fontId="10" fillId="13" borderId="2" xfId="0" applyFont="1" applyFill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4" fontId="17" fillId="0" borderId="0" xfId="0" applyNumberFormat="1" applyFont="1"/>
    <xf numFmtId="0" fontId="28" fillId="0" borderId="2" xfId="0" applyFont="1" applyFill="1" applyBorder="1" applyAlignment="1">
      <alignment vertical="center" wrapText="1"/>
    </xf>
    <xf numFmtId="4" fontId="7" fillId="14" borderId="2" xfId="0" applyNumberFormat="1" applyFont="1" applyFill="1" applyBorder="1"/>
    <xf numFmtId="4" fontId="7" fillId="14" borderId="2" xfId="0" applyNumberFormat="1" applyFont="1" applyFill="1" applyBorder="1" applyAlignment="1">
      <alignment horizontal="right"/>
    </xf>
    <xf numFmtId="0" fontId="27" fillId="4" borderId="6" xfId="0" applyFont="1" applyFill="1" applyBorder="1" applyAlignment="1">
      <alignment wrapText="1"/>
    </xf>
    <xf numFmtId="0" fontId="9" fillId="6" borderId="9" xfId="0" applyFont="1" applyFill="1" applyBorder="1" applyAlignment="1" applyProtection="1">
      <alignment wrapText="1"/>
    </xf>
    <xf numFmtId="0" fontId="31" fillId="6" borderId="2" xfId="0" applyNumberFormat="1" applyFont="1" applyFill="1" applyBorder="1" applyAlignment="1">
      <alignment horizontal="justify" wrapText="1"/>
    </xf>
    <xf numFmtId="0" fontId="9" fillId="6" borderId="2" xfId="0" applyNumberFormat="1" applyFont="1" applyFill="1" applyBorder="1" applyAlignment="1">
      <alignment horizontal="justify" wrapText="1"/>
    </xf>
    <xf numFmtId="0" fontId="10" fillId="2" borderId="6" xfId="0" applyFont="1" applyFill="1" applyBorder="1" applyAlignment="1">
      <alignment horizontal="left" wrapText="1"/>
    </xf>
    <xf numFmtId="49" fontId="5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7" borderId="11" xfId="0" applyFont="1" applyFill="1" applyBorder="1" applyAlignment="1">
      <alignment horizontal="left" vertical="center" wrapText="1"/>
    </xf>
    <xf numFmtId="3" fontId="7" fillId="7" borderId="2" xfId="0" applyNumberFormat="1" applyFont="1" applyFill="1" applyBorder="1"/>
    <xf numFmtId="0" fontId="27" fillId="14" borderId="0" xfId="0" applyFont="1" applyFill="1" applyAlignment="1">
      <alignment wrapText="1"/>
    </xf>
    <xf numFmtId="3" fontId="7" fillId="14" borderId="2" xfId="0" applyNumberFormat="1" applyFont="1" applyFill="1" applyBorder="1"/>
    <xf numFmtId="0" fontId="27" fillId="0" borderId="2" xfId="0" applyFont="1" applyFill="1" applyBorder="1" applyAlignment="1">
      <alignment wrapText="1"/>
    </xf>
    <xf numFmtId="0" fontId="9" fillId="7" borderId="5" xfId="0" applyFont="1" applyFill="1" applyBorder="1" applyAlignment="1">
      <alignment horizontal="left" vertical="center" wrapText="1"/>
    </xf>
    <xf numFmtId="0" fontId="9" fillId="15" borderId="10" xfId="0" applyNumberFormat="1" applyFont="1" applyFill="1" applyBorder="1" applyAlignment="1">
      <alignment wrapText="1"/>
    </xf>
    <xf numFmtId="4" fontId="17" fillId="0" borderId="0" xfId="0" applyNumberFormat="1" applyFont="1" applyFill="1"/>
    <xf numFmtId="0" fontId="10" fillId="0" borderId="10" xfId="0" applyFont="1" applyBorder="1" applyAlignment="1">
      <alignment horizontal="left" wrapText="1"/>
    </xf>
    <xf numFmtId="0" fontId="10" fillId="0" borderId="10" xfId="0" applyFont="1" applyBorder="1" applyAlignment="1">
      <alignment wrapText="1"/>
    </xf>
    <xf numFmtId="3" fontId="7" fillId="0" borderId="13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/>
    <xf numFmtId="4" fontId="7" fillId="0" borderId="13" xfId="0" applyNumberFormat="1" applyFont="1" applyFill="1" applyBorder="1"/>
    <xf numFmtId="4" fontId="7" fillId="0" borderId="13" xfId="0" applyNumberFormat="1" applyFont="1" applyFill="1" applyBorder="1" applyAlignment="1">
      <alignment horizontal="right"/>
    </xf>
    <xf numFmtId="0" fontId="10" fillId="0" borderId="13" xfId="0" applyFont="1" applyFill="1" applyBorder="1" applyAlignment="1">
      <alignment horizontal="left" wrapText="1"/>
    </xf>
    <xf numFmtId="49" fontId="5" fillId="0" borderId="1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4" fontId="2" fillId="0" borderId="13" xfId="0" applyNumberFormat="1" applyFont="1" applyFill="1" applyBorder="1"/>
    <xf numFmtId="0" fontId="10" fillId="0" borderId="14" xfId="0" applyFont="1" applyBorder="1" applyAlignment="1">
      <alignment wrapText="1"/>
    </xf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 vertical="center"/>
    </xf>
    <xf numFmtId="4" fontId="2" fillId="0" borderId="13" xfId="0" applyNumberFormat="1" applyFont="1" applyBorder="1"/>
    <xf numFmtId="0" fontId="34" fillId="0" borderId="2" xfId="0" applyFont="1" applyBorder="1" applyAlignment="1">
      <alignment wrapText="1"/>
    </xf>
    <xf numFmtId="4" fontId="2" fillId="14" borderId="2" xfId="0" applyNumberFormat="1" applyFont="1" applyFill="1" applyBorder="1"/>
    <xf numFmtId="0" fontId="10" fillId="14" borderId="2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16" borderId="2" xfId="0" applyFont="1" applyFill="1" applyBorder="1" applyAlignment="1">
      <alignment wrapText="1"/>
    </xf>
    <xf numFmtId="4" fontId="7" fillId="16" borderId="2" xfId="0" applyNumberFormat="1" applyFont="1" applyFill="1" applyBorder="1"/>
    <xf numFmtId="4" fontId="7" fillId="16" borderId="2" xfId="0" applyNumberFormat="1" applyFont="1" applyFill="1" applyBorder="1" applyAlignment="1">
      <alignment horizontal="right"/>
    </xf>
    <xf numFmtId="0" fontId="10" fillId="16" borderId="10" xfId="0" applyFont="1" applyFill="1" applyBorder="1" applyAlignment="1">
      <alignment horizontal="left" wrapText="1"/>
    </xf>
    <xf numFmtId="3" fontId="10" fillId="16" borderId="10" xfId="0" applyNumberFormat="1" applyFont="1" applyFill="1" applyBorder="1" applyAlignment="1">
      <alignment horizontal="right" wrapText="1"/>
    </xf>
    <xf numFmtId="3" fontId="10" fillId="16" borderId="12" xfId="0" applyNumberFormat="1" applyFont="1" applyFill="1" applyBorder="1" applyAlignment="1">
      <alignment horizontal="right" wrapText="1"/>
    </xf>
    <xf numFmtId="0" fontId="10" fillId="16" borderId="0" xfId="0" applyFont="1" applyFill="1" applyAlignment="1">
      <alignment wrapText="1"/>
    </xf>
    <xf numFmtId="3" fontId="10" fillId="16" borderId="11" xfId="0" applyNumberFormat="1" applyFont="1" applyFill="1" applyBorder="1" applyAlignment="1">
      <alignment horizontal="right" wrapText="1"/>
    </xf>
    <xf numFmtId="3" fontId="10" fillId="16" borderId="10" xfId="0" applyNumberFormat="1" applyFont="1" applyFill="1" applyBorder="1" applyAlignment="1">
      <alignment horizontal="right"/>
    </xf>
    <xf numFmtId="0" fontId="10" fillId="16" borderId="10" xfId="0" applyFont="1" applyFill="1" applyBorder="1" applyAlignment="1">
      <alignment wrapText="1"/>
    </xf>
    <xf numFmtId="4" fontId="2" fillId="16" borderId="2" xfId="0" applyNumberFormat="1" applyFont="1" applyFill="1" applyBorder="1"/>
    <xf numFmtId="0" fontId="27" fillId="8" borderId="2" xfId="0" applyFont="1" applyFill="1" applyBorder="1" applyAlignment="1">
      <alignment wrapText="1"/>
    </xf>
    <xf numFmtId="0" fontId="11" fillId="6" borderId="10" xfId="0" applyNumberFormat="1" applyFont="1" applyFill="1" applyBorder="1" applyAlignment="1" applyProtection="1">
      <alignment vertical="center" wrapText="1"/>
    </xf>
    <xf numFmtId="0" fontId="35" fillId="0" borderId="0" xfId="0" applyFont="1" applyAlignment="1">
      <alignment wrapText="1"/>
    </xf>
    <xf numFmtId="0" fontId="34" fillId="7" borderId="0" xfId="0" applyFont="1" applyFill="1"/>
    <xf numFmtId="4" fontId="7" fillId="4" borderId="2" xfId="0" applyNumberFormat="1" applyFont="1" applyFill="1" applyBorder="1"/>
    <xf numFmtId="4" fontId="7" fillId="4" borderId="2" xfId="0" applyNumberFormat="1" applyFont="1" applyFill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10" fillId="0" borderId="14" xfId="0" applyFont="1" applyBorder="1"/>
    <xf numFmtId="0" fontId="11" fillId="0" borderId="14" xfId="0" applyFont="1" applyFill="1" applyBorder="1" applyAlignment="1">
      <alignment horizontal="center"/>
    </xf>
    <xf numFmtId="0" fontId="10" fillId="17" borderId="2" xfId="0" applyFont="1" applyFill="1" applyBorder="1" applyAlignment="1">
      <alignment wrapText="1"/>
    </xf>
    <xf numFmtId="0" fontId="37" fillId="11" borderId="2" xfId="0" applyFont="1" applyFill="1" applyBorder="1" applyAlignment="1">
      <alignment horizontal="justify" wrapText="1"/>
    </xf>
    <xf numFmtId="0" fontId="11" fillId="6" borderId="15" xfId="0" applyNumberFormat="1" applyFont="1" applyFill="1" applyBorder="1" applyAlignment="1" applyProtection="1">
      <alignment wrapText="1"/>
    </xf>
    <xf numFmtId="49" fontId="5" fillId="14" borderId="2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0" fontId="1" fillId="14" borderId="0" xfId="0" applyFont="1" applyFill="1" applyAlignment="1">
      <alignment wrapText="1"/>
    </xf>
    <xf numFmtId="0" fontId="10" fillId="14" borderId="2" xfId="0" applyFont="1" applyFill="1" applyBorder="1"/>
    <xf numFmtId="0" fontId="9" fillId="14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14" borderId="14" xfId="0" applyFont="1" applyFill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0" fontId="9" fillId="6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10" fillId="16" borderId="0" xfId="0" applyFont="1" applyFill="1" applyBorder="1" applyAlignment="1">
      <alignment wrapText="1"/>
    </xf>
    <xf numFmtId="0" fontId="30" fillId="14" borderId="0" xfId="0" applyFont="1" applyFill="1" applyAlignment="1">
      <alignment wrapText="1"/>
    </xf>
    <xf numFmtId="0" fontId="9" fillId="0" borderId="13" xfId="0" applyFont="1" applyBorder="1" applyAlignment="1">
      <alignment wrapText="1"/>
    </xf>
    <xf numFmtId="165" fontId="17" fillId="0" borderId="0" xfId="0" applyNumberFormat="1" applyFont="1" applyFill="1"/>
    <xf numFmtId="0" fontId="21" fillId="0" borderId="0" xfId="0" applyFont="1" applyFill="1" applyAlignment="1">
      <alignment horizontal="center" vertical="center"/>
    </xf>
    <xf numFmtId="165" fontId="21" fillId="0" borderId="0" xfId="0" applyNumberFormat="1" applyFont="1" applyFill="1" applyAlignment="1">
      <alignment horizontal="center" vertical="center"/>
    </xf>
    <xf numFmtId="3" fontId="17" fillId="0" borderId="0" xfId="0" applyNumberFormat="1" applyFont="1" applyFill="1"/>
    <xf numFmtId="0" fontId="24" fillId="0" borderId="0" xfId="0" applyFont="1" applyFill="1"/>
    <xf numFmtId="165" fontId="24" fillId="0" borderId="0" xfId="0" applyNumberFormat="1" applyFont="1" applyFill="1"/>
    <xf numFmtId="0" fontId="27" fillId="0" borderId="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4" xfId="0" applyFont="1" applyFill="1" applyBorder="1" applyAlignment="1">
      <alignment wrapText="1"/>
    </xf>
    <xf numFmtId="164" fontId="10" fillId="0" borderId="14" xfId="0" applyNumberFormat="1" applyFont="1" applyBorder="1" applyAlignment="1">
      <alignment horizontal="left"/>
    </xf>
    <xf numFmtId="49" fontId="40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164" fontId="41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/>
    </xf>
    <xf numFmtId="49" fontId="40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wrapText="1"/>
    </xf>
    <xf numFmtId="0" fontId="11" fillId="0" borderId="14" xfId="0" applyFont="1" applyBorder="1" applyAlignment="1">
      <alignment horizontal="center" vertical="center"/>
    </xf>
    <xf numFmtId="0" fontId="10" fillId="0" borderId="16" xfId="0" applyNumberFormat="1" applyFont="1" applyBorder="1" applyAlignment="1">
      <alignment horizontal="left" wrapText="1"/>
    </xf>
    <xf numFmtId="0" fontId="9" fillId="6" borderId="17" xfId="0" applyNumberFormat="1" applyFont="1" applyFill="1" applyBorder="1" applyAlignment="1" applyProtection="1">
      <alignment vertical="center" wrapText="1"/>
    </xf>
    <xf numFmtId="0" fontId="9" fillId="6" borderId="17" xfId="0" applyNumberFormat="1" applyFont="1" applyFill="1" applyBorder="1" applyAlignment="1" applyProtection="1">
      <alignment wrapText="1"/>
    </xf>
    <xf numFmtId="4" fontId="17" fillId="0" borderId="0" xfId="0" applyNumberFormat="1" applyFont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FF99CC"/>
      <color rgb="FFCCFFFF"/>
      <color rgb="FF99FFCC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4"/>
  <sheetViews>
    <sheetView tabSelected="1" zoomScaleNormal="100" workbookViewId="0">
      <pane xSplit="5" ySplit="6" topLeftCell="H337" activePane="bottomRight" state="frozen"/>
      <selection pane="topRight" activeCell="F1" sqref="F1"/>
      <selection pane="bottomLeft" activeCell="A7" sqref="A7"/>
      <selection pane="bottomRight" activeCell="Q340" sqref="Q340"/>
    </sheetView>
  </sheetViews>
  <sheetFormatPr defaultColWidth="10.42578125" defaultRowHeight="15"/>
  <cols>
    <col min="1" max="1" width="10.42578125" style="60" customWidth="1"/>
    <col min="2" max="2" width="6.7109375" style="60" customWidth="1"/>
    <col min="3" max="3" width="7" style="60" customWidth="1"/>
    <col min="4" max="4" width="45.85546875" style="60" customWidth="1"/>
    <col min="5" max="5" width="72.7109375" style="60" customWidth="1"/>
    <col min="6" max="6" width="22.7109375" style="52" customWidth="1"/>
    <col min="7" max="7" width="20.7109375" style="71" customWidth="1"/>
    <col min="8" max="8" width="23.28515625" style="60" customWidth="1"/>
    <col min="9" max="9" width="14.42578125" style="187" customWidth="1"/>
    <col min="10" max="10" width="11.7109375" style="283" customWidth="1"/>
    <col min="11" max="11" width="9.140625" style="60" customWidth="1"/>
    <col min="12" max="12" width="16.5703125" style="202" customWidth="1"/>
    <col min="13" max="251" width="9.140625" style="60" customWidth="1"/>
    <col min="252" max="16384" width="10.42578125" style="60"/>
  </cols>
  <sheetData>
    <row r="1" spans="1:12" ht="21">
      <c r="A1" s="305" t="s">
        <v>211</v>
      </c>
      <c r="B1" s="306"/>
      <c r="C1" s="306"/>
      <c r="D1" s="306"/>
      <c r="E1" s="306"/>
      <c r="F1" s="306"/>
      <c r="G1" s="306"/>
      <c r="H1" s="59"/>
    </row>
    <row r="2" spans="1:12" ht="21">
      <c r="A2" s="305" t="s">
        <v>129</v>
      </c>
      <c r="B2" s="311"/>
      <c r="C2" s="311"/>
      <c r="D2" s="311"/>
      <c r="E2" s="311"/>
      <c r="F2" s="311"/>
      <c r="G2" s="95"/>
      <c r="H2" s="59"/>
    </row>
    <row r="3" spans="1:12" ht="19.5">
      <c r="A3" s="307"/>
      <c r="B3" s="307"/>
      <c r="C3" s="307"/>
      <c r="D3" s="308" t="s">
        <v>347</v>
      </c>
      <c r="E3" s="308"/>
      <c r="F3" s="114"/>
      <c r="G3" s="95"/>
      <c r="H3" s="59"/>
    </row>
    <row r="4" spans="1:12">
      <c r="A4" s="309"/>
      <c r="B4" s="310"/>
      <c r="C4" s="310"/>
      <c r="D4" s="61"/>
      <c r="E4" s="62"/>
      <c r="F4" s="1" t="s">
        <v>210</v>
      </c>
      <c r="G4" s="58"/>
      <c r="H4" s="59"/>
    </row>
    <row r="5" spans="1:12" ht="64.5" customHeight="1">
      <c r="A5" s="2" t="s">
        <v>0</v>
      </c>
      <c r="B5" s="2" t="s">
        <v>1</v>
      </c>
      <c r="C5" s="2" t="s">
        <v>2</v>
      </c>
      <c r="D5" s="196" t="s">
        <v>3</v>
      </c>
      <c r="E5" s="26" t="s">
        <v>94</v>
      </c>
      <c r="F5" s="193" t="s">
        <v>130</v>
      </c>
      <c r="G5" s="194" t="s">
        <v>366</v>
      </c>
      <c r="H5" s="195" t="s">
        <v>212</v>
      </c>
    </row>
    <row r="6" spans="1:12" s="63" customFormat="1">
      <c r="A6" s="3">
        <v>1</v>
      </c>
      <c r="B6" s="3">
        <v>2</v>
      </c>
      <c r="C6" s="3">
        <v>3</v>
      </c>
      <c r="D6" s="3">
        <v>4</v>
      </c>
      <c r="E6" s="115">
        <v>5</v>
      </c>
      <c r="F6" s="3">
        <v>6</v>
      </c>
      <c r="G6" s="137">
        <v>7</v>
      </c>
      <c r="H6" s="138">
        <v>8</v>
      </c>
      <c r="I6" s="284"/>
      <c r="J6" s="285"/>
      <c r="L6" s="276"/>
    </row>
    <row r="7" spans="1:12" ht="39">
      <c r="A7" s="4" t="s">
        <v>4</v>
      </c>
      <c r="B7" s="64"/>
      <c r="C7" s="64"/>
      <c r="D7" s="5" t="s">
        <v>5</v>
      </c>
      <c r="E7" s="116"/>
      <c r="F7" s="157">
        <f>F8</f>
        <v>594833590</v>
      </c>
      <c r="G7" s="157">
        <f t="shared" ref="G7:H7" si="0">G8</f>
        <v>349914939.80000001</v>
      </c>
      <c r="H7" s="157">
        <f t="shared" si="0"/>
        <v>244918650.19999999</v>
      </c>
    </row>
    <row r="8" spans="1:12" ht="39">
      <c r="A8" s="6" t="s">
        <v>6</v>
      </c>
      <c r="B8" s="65"/>
      <c r="C8" s="65"/>
      <c r="D8" s="7" t="s">
        <v>5</v>
      </c>
      <c r="E8" s="117"/>
      <c r="F8" s="158">
        <f>F10+F16+F24+F32+F45+F29+F40+F36+F13</f>
        <v>594833590</v>
      </c>
      <c r="G8" s="158">
        <f>G10+G16+G24+G32+G45+G29+G40+G36+G13</f>
        <v>349914939.80000001</v>
      </c>
      <c r="H8" s="158">
        <f>H10+H16+H24+H32+H45+H29+H40+H36+H13</f>
        <v>244918650.19999999</v>
      </c>
      <c r="I8" s="223"/>
    </row>
    <row r="9" spans="1:12" ht="19.5">
      <c r="A9" s="6"/>
      <c r="B9" s="65"/>
      <c r="C9" s="65"/>
      <c r="D9" s="7"/>
      <c r="E9" s="117"/>
      <c r="F9" s="159"/>
      <c r="G9" s="160"/>
      <c r="H9" s="159"/>
      <c r="I9" s="223"/>
    </row>
    <row r="10" spans="1:12" ht="99.75">
      <c r="A10" s="6" t="s">
        <v>7</v>
      </c>
      <c r="B10" s="8" t="s">
        <v>8</v>
      </c>
      <c r="C10" s="8" t="s">
        <v>9</v>
      </c>
      <c r="D10" s="109" t="s">
        <v>10</v>
      </c>
      <c r="E10" s="117"/>
      <c r="F10" s="158">
        <f>SUM(F11:F11)</f>
        <v>1000000</v>
      </c>
      <c r="G10" s="158">
        <f>SUM(G11:G11)</f>
        <v>380906</v>
      </c>
      <c r="H10" s="158">
        <f>H11</f>
        <v>619094</v>
      </c>
      <c r="I10" s="223"/>
    </row>
    <row r="11" spans="1:12" ht="19.5">
      <c r="A11" s="6"/>
      <c r="B11" s="8"/>
      <c r="C11" s="8"/>
      <c r="D11" s="9"/>
      <c r="E11" s="118" t="s">
        <v>39</v>
      </c>
      <c r="F11" s="159">
        <v>1000000</v>
      </c>
      <c r="G11" s="160">
        <v>380906</v>
      </c>
      <c r="H11" s="159">
        <f>F11-G11</f>
        <v>619094</v>
      </c>
      <c r="I11" s="223"/>
    </row>
    <row r="12" spans="1:12" ht="19.5">
      <c r="A12" s="6"/>
      <c r="B12" s="8"/>
      <c r="C12" s="8"/>
      <c r="D12" s="9"/>
      <c r="E12" s="292"/>
      <c r="F12" s="159"/>
      <c r="G12" s="160"/>
      <c r="H12" s="159"/>
      <c r="I12" s="223"/>
    </row>
    <row r="13" spans="1:12" ht="50.25">
      <c r="A13" s="6" t="s">
        <v>348</v>
      </c>
      <c r="B13" s="8" t="s">
        <v>349</v>
      </c>
      <c r="C13" s="293" t="s">
        <v>350</v>
      </c>
      <c r="D13" s="109" t="s">
        <v>351</v>
      </c>
      <c r="E13" s="197"/>
      <c r="F13" s="158">
        <f>F14</f>
        <v>2500000</v>
      </c>
      <c r="G13" s="158">
        <f t="shared" ref="G13:H13" si="1">G14</f>
        <v>0</v>
      </c>
      <c r="H13" s="158">
        <f t="shared" si="1"/>
        <v>2500000</v>
      </c>
      <c r="I13" s="223"/>
    </row>
    <row r="14" spans="1:12" ht="19.5">
      <c r="A14" s="73"/>
      <c r="B14" s="294"/>
      <c r="C14" s="295"/>
      <c r="D14" s="296"/>
      <c r="E14" s="197" t="s">
        <v>352</v>
      </c>
      <c r="F14" s="159">
        <v>2500000</v>
      </c>
      <c r="G14" s="160"/>
      <c r="H14" s="159">
        <f>F14-G14</f>
        <v>2500000</v>
      </c>
      <c r="I14" s="223"/>
    </row>
    <row r="15" spans="1:12" ht="13.5" customHeight="1">
      <c r="A15" s="66"/>
      <c r="B15" s="67"/>
      <c r="C15" s="68"/>
      <c r="D15" s="69"/>
      <c r="E15" s="89"/>
      <c r="F15" s="159"/>
      <c r="G15" s="160"/>
      <c r="H15" s="159"/>
      <c r="I15" s="223"/>
    </row>
    <row r="16" spans="1:12" ht="56.25">
      <c r="A16" s="56" t="s">
        <v>11</v>
      </c>
      <c r="B16" s="70">
        <v>7350</v>
      </c>
      <c r="C16" s="57" t="s">
        <v>12</v>
      </c>
      <c r="D16" s="14" t="s">
        <v>13</v>
      </c>
      <c r="E16" s="119"/>
      <c r="F16" s="158">
        <f>SUM(F17:F22)</f>
        <v>1250000</v>
      </c>
      <c r="G16" s="158">
        <f t="shared" ref="G16:H16" si="2">SUM(G17:G22)</f>
        <v>0</v>
      </c>
      <c r="H16" s="158">
        <f t="shared" si="2"/>
        <v>1250000</v>
      </c>
      <c r="I16" s="223"/>
    </row>
    <row r="17" spans="1:9" ht="37.5">
      <c r="A17" s="56"/>
      <c r="B17" s="70"/>
      <c r="C17" s="57"/>
      <c r="D17" s="14"/>
      <c r="E17" s="120" t="s">
        <v>113</v>
      </c>
      <c r="F17" s="159">
        <v>600000</v>
      </c>
      <c r="G17" s="160"/>
      <c r="H17" s="159">
        <f>F17-G17</f>
        <v>600000</v>
      </c>
      <c r="I17" s="223"/>
    </row>
    <row r="18" spans="1:9" ht="19.5">
      <c r="A18" s="56"/>
      <c r="B18" s="70"/>
      <c r="C18" s="57"/>
      <c r="D18" s="14"/>
      <c r="E18" s="120" t="s">
        <v>15</v>
      </c>
      <c r="F18" s="159">
        <v>300000</v>
      </c>
      <c r="G18" s="160"/>
      <c r="H18" s="159">
        <f t="shared" ref="H18:H57" si="3">F18-G18</f>
        <v>300000</v>
      </c>
      <c r="I18" s="223"/>
    </row>
    <row r="19" spans="1:9" ht="37.5">
      <c r="A19" s="56"/>
      <c r="B19" s="70"/>
      <c r="C19" s="57"/>
      <c r="D19" s="14"/>
      <c r="E19" s="120" t="s">
        <v>118</v>
      </c>
      <c r="F19" s="159">
        <v>200000</v>
      </c>
      <c r="G19" s="160"/>
      <c r="H19" s="159">
        <f t="shared" si="3"/>
        <v>200000</v>
      </c>
      <c r="I19" s="223"/>
    </row>
    <row r="20" spans="1:9" ht="19.5">
      <c r="A20" s="56"/>
      <c r="B20" s="70"/>
      <c r="C20" s="57"/>
      <c r="D20" s="14"/>
      <c r="E20" s="120" t="s">
        <v>119</v>
      </c>
      <c r="F20" s="159">
        <v>50000</v>
      </c>
      <c r="G20" s="160"/>
      <c r="H20" s="159">
        <f t="shared" si="3"/>
        <v>50000</v>
      </c>
      <c r="I20" s="223"/>
    </row>
    <row r="21" spans="1:9" ht="37.5">
      <c r="A21" s="56"/>
      <c r="B21" s="70"/>
      <c r="C21" s="57"/>
      <c r="D21" s="14"/>
      <c r="E21" s="120" t="s">
        <v>14</v>
      </c>
      <c r="F21" s="159">
        <v>50000</v>
      </c>
      <c r="G21" s="160"/>
      <c r="H21" s="159">
        <f t="shared" si="3"/>
        <v>50000</v>
      </c>
      <c r="I21" s="223"/>
    </row>
    <row r="22" spans="1:9" ht="19.5">
      <c r="A22" s="66"/>
      <c r="B22" s="72"/>
      <c r="C22" s="72"/>
      <c r="D22" s="22"/>
      <c r="E22" s="120" t="s">
        <v>16</v>
      </c>
      <c r="F22" s="159">
        <v>50000</v>
      </c>
      <c r="G22" s="160"/>
      <c r="H22" s="159">
        <f t="shared" si="3"/>
        <v>50000</v>
      </c>
      <c r="I22" s="223"/>
    </row>
    <row r="23" spans="1:9" ht="12.75" customHeight="1">
      <c r="A23" s="73"/>
      <c r="B23" s="72"/>
      <c r="C23" s="72"/>
      <c r="D23" s="22"/>
      <c r="E23" s="120"/>
      <c r="F23" s="159"/>
      <c r="G23" s="160"/>
      <c r="H23" s="159"/>
      <c r="I23" s="223"/>
    </row>
    <row r="24" spans="1:9" ht="37.5">
      <c r="A24" s="56" t="s">
        <v>17</v>
      </c>
      <c r="B24" s="57" t="s">
        <v>18</v>
      </c>
      <c r="C24" s="57" t="s">
        <v>19</v>
      </c>
      <c r="D24" s="14" t="s">
        <v>20</v>
      </c>
      <c r="E24" s="120"/>
      <c r="F24" s="158">
        <f>SUM(F25:F27)</f>
        <v>190826500</v>
      </c>
      <c r="G24" s="158">
        <f>SUM(G25:G27)</f>
        <v>1249827.8</v>
      </c>
      <c r="H24" s="158">
        <f>SUM(H25:H27)</f>
        <v>189576672.19999999</v>
      </c>
      <c r="I24" s="223"/>
    </row>
    <row r="25" spans="1:9" ht="37.5">
      <c r="A25" s="56"/>
      <c r="B25" s="57"/>
      <c r="C25" s="74"/>
      <c r="D25" s="14"/>
      <c r="E25" s="141" t="s">
        <v>114</v>
      </c>
      <c r="F25" s="161">
        <v>4207500</v>
      </c>
      <c r="G25" s="162">
        <v>333327.8</v>
      </c>
      <c r="H25" s="161">
        <f t="shared" si="3"/>
        <v>3874172.2</v>
      </c>
      <c r="I25" s="223"/>
    </row>
    <row r="26" spans="1:9" ht="56.25">
      <c r="A26" s="56"/>
      <c r="B26" s="57"/>
      <c r="C26" s="74"/>
      <c r="D26" s="14"/>
      <c r="E26" s="141" t="s">
        <v>206</v>
      </c>
      <c r="F26" s="161">
        <v>185152500</v>
      </c>
      <c r="G26" s="162"/>
      <c r="H26" s="161">
        <f t="shared" si="3"/>
        <v>185152500</v>
      </c>
      <c r="I26" s="223"/>
    </row>
    <row r="27" spans="1:9" ht="37.5">
      <c r="A27" s="56"/>
      <c r="B27" s="57"/>
      <c r="C27" s="74"/>
      <c r="D27" s="14"/>
      <c r="E27" s="142" t="s">
        <v>21</v>
      </c>
      <c r="F27" s="163">
        <v>1466500</v>
      </c>
      <c r="G27" s="164">
        <v>916500</v>
      </c>
      <c r="H27" s="163">
        <f t="shared" si="3"/>
        <v>550000</v>
      </c>
      <c r="I27" s="223"/>
    </row>
    <row r="28" spans="1:9" ht="19.5">
      <c r="A28" s="73"/>
      <c r="B28" s="72"/>
      <c r="C28" s="75"/>
      <c r="D28" s="22"/>
      <c r="E28" s="120"/>
      <c r="F28" s="165"/>
      <c r="G28" s="160"/>
      <c r="H28" s="159"/>
      <c r="I28" s="223"/>
    </row>
    <row r="29" spans="1:9" ht="56.25">
      <c r="A29" s="56" t="s">
        <v>126</v>
      </c>
      <c r="B29" s="72">
        <v>7650</v>
      </c>
      <c r="C29" s="10" t="s">
        <v>23</v>
      </c>
      <c r="D29" s="100" t="s">
        <v>127</v>
      </c>
      <c r="E29" s="120"/>
      <c r="F29" s="166">
        <f>F30</f>
        <v>420000</v>
      </c>
      <c r="G29" s="166">
        <f t="shared" ref="G29:H29" si="4">G30</f>
        <v>83700</v>
      </c>
      <c r="H29" s="166">
        <f t="shared" si="4"/>
        <v>336300</v>
      </c>
      <c r="I29" s="223"/>
    </row>
    <row r="30" spans="1:9" ht="66.75">
      <c r="A30" s="73"/>
      <c r="B30" s="72"/>
      <c r="C30" s="75"/>
      <c r="D30" s="22"/>
      <c r="E30" s="101" t="s">
        <v>128</v>
      </c>
      <c r="F30" s="165">
        <v>420000</v>
      </c>
      <c r="G30" s="160">
        <v>83700</v>
      </c>
      <c r="H30" s="159">
        <f t="shared" si="3"/>
        <v>336300</v>
      </c>
      <c r="I30" s="223"/>
    </row>
    <row r="31" spans="1:9" ht="10.5" customHeight="1">
      <c r="A31" s="73"/>
      <c r="B31" s="72"/>
      <c r="C31" s="75"/>
      <c r="D31" s="22"/>
      <c r="E31" s="120"/>
      <c r="F31" s="159"/>
      <c r="G31" s="160"/>
      <c r="H31" s="159"/>
      <c r="I31" s="223"/>
    </row>
    <row r="32" spans="1:9" ht="37.5">
      <c r="A32" s="6" t="s">
        <v>22</v>
      </c>
      <c r="B32" s="12">
        <v>7670</v>
      </c>
      <c r="C32" s="34" t="s">
        <v>23</v>
      </c>
      <c r="D32" s="14" t="s">
        <v>24</v>
      </c>
      <c r="E32" s="120"/>
      <c r="F32" s="158">
        <f>SUM(F33:F34)</f>
        <v>5000000</v>
      </c>
      <c r="G32" s="158">
        <f>SUM(G33:G34)</f>
        <v>4189958</v>
      </c>
      <c r="H32" s="158">
        <f>SUM(H33:H34)</f>
        <v>810042</v>
      </c>
      <c r="I32" s="223"/>
    </row>
    <row r="33" spans="1:9" ht="37.5">
      <c r="A33" s="73"/>
      <c r="B33" s="72"/>
      <c r="C33" s="75"/>
      <c r="D33" s="22"/>
      <c r="E33" s="98" t="s">
        <v>131</v>
      </c>
      <c r="F33" s="159">
        <v>1150000</v>
      </c>
      <c r="G33" s="160">
        <v>379958</v>
      </c>
      <c r="H33" s="159">
        <f t="shared" si="3"/>
        <v>770042</v>
      </c>
      <c r="I33" s="223"/>
    </row>
    <row r="34" spans="1:9" ht="46.5" customHeight="1">
      <c r="A34" s="73"/>
      <c r="B34" s="72"/>
      <c r="C34" s="75"/>
      <c r="D34" s="22"/>
      <c r="E34" s="156" t="s">
        <v>217</v>
      </c>
      <c r="F34" s="159">
        <v>3850000</v>
      </c>
      <c r="G34" s="160">
        <v>3810000</v>
      </c>
      <c r="H34" s="159">
        <f t="shared" si="3"/>
        <v>40000</v>
      </c>
      <c r="I34" s="223"/>
    </row>
    <row r="35" spans="1:9" ht="10.9" customHeight="1">
      <c r="A35" s="73"/>
      <c r="B35" s="72"/>
      <c r="C35" s="75"/>
      <c r="D35" s="22"/>
      <c r="E35" s="98"/>
      <c r="F35" s="159"/>
      <c r="G35" s="160"/>
      <c r="H35" s="159"/>
      <c r="I35" s="223"/>
    </row>
    <row r="36" spans="1:9" ht="72.75" customHeight="1">
      <c r="A36" s="73" t="s">
        <v>266</v>
      </c>
      <c r="B36" s="72">
        <v>7700</v>
      </c>
      <c r="C36" s="72" t="s">
        <v>267</v>
      </c>
      <c r="D36" s="17" t="s">
        <v>268</v>
      </c>
      <c r="E36" s="98"/>
      <c r="F36" s="158">
        <f>SUM(F37:F38)</f>
        <v>1300000</v>
      </c>
      <c r="G36" s="158">
        <f t="shared" ref="G36:H36" si="5">SUM(G37:G38)</f>
        <v>97900</v>
      </c>
      <c r="H36" s="158">
        <f t="shared" si="5"/>
        <v>1202100</v>
      </c>
      <c r="I36" s="223"/>
    </row>
    <row r="37" spans="1:9" ht="132">
      <c r="A37" s="73"/>
      <c r="B37" s="72"/>
      <c r="C37" s="75"/>
      <c r="D37" s="22"/>
      <c r="E37" s="221" t="s">
        <v>269</v>
      </c>
      <c r="F37" s="163">
        <v>100000</v>
      </c>
      <c r="G37" s="171">
        <v>97900</v>
      </c>
      <c r="H37" s="163">
        <f>F37-G37</f>
        <v>2100</v>
      </c>
      <c r="I37" s="223"/>
    </row>
    <row r="38" spans="1:9" ht="83.25">
      <c r="A38" s="73"/>
      <c r="B38" s="72"/>
      <c r="C38" s="75"/>
      <c r="D38" s="22"/>
      <c r="E38" s="222" t="s">
        <v>270</v>
      </c>
      <c r="F38" s="163">
        <v>1200000</v>
      </c>
      <c r="G38" s="171"/>
      <c r="H38" s="163">
        <f>F38-G38</f>
        <v>1200000</v>
      </c>
      <c r="I38" s="223"/>
    </row>
    <row r="39" spans="1:9" ht="12" customHeight="1">
      <c r="A39" s="73"/>
      <c r="B39" s="72"/>
      <c r="C39" s="75"/>
      <c r="D39" s="22"/>
      <c r="E39" s="98"/>
      <c r="F39" s="159"/>
      <c r="G39" s="160"/>
      <c r="H39" s="159"/>
      <c r="I39" s="223"/>
    </row>
    <row r="40" spans="1:9" ht="40.9" customHeight="1">
      <c r="A40" s="56" t="s">
        <v>215</v>
      </c>
      <c r="B40" s="72">
        <v>8110</v>
      </c>
      <c r="C40" s="154">
        <v>320</v>
      </c>
      <c r="D40" s="155" t="s">
        <v>216</v>
      </c>
      <c r="E40" s="98"/>
      <c r="F40" s="158">
        <f>SUM(F41:F43)</f>
        <v>3360000</v>
      </c>
      <c r="G40" s="158">
        <f t="shared" ref="G40:H40" si="6">SUM(G41:G43)</f>
        <v>1360000</v>
      </c>
      <c r="H40" s="158">
        <f t="shared" si="6"/>
        <v>2000000</v>
      </c>
      <c r="I40" s="223"/>
    </row>
    <row r="41" spans="1:9" ht="40.5" customHeight="1">
      <c r="A41" s="73"/>
      <c r="B41" s="72"/>
      <c r="C41" s="75"/>
      <c r="D41" s="22"/>
      <c r="E41" s="188" t="s">
        <v>214</v>
      </c>
      <c r="F41" s="159">
        <v>1200000</v>
      </c>
      <c r="G41" s="160">
        <v>1200000</v>
      </c>
      <c r="H41" s="159">
        <f>F41-G41</f>
        <v>0</v>
      </c>
      <c r="I41" s="223"/>
    </row>
    <row r="42" spans="1:9" ht="40.5" customHeight="1">
      <c r="A42" s="73"/>
      <c r="B42" s="72"/>
      <c r="C42" s="75"/>
      <c r="D42" s="22"/>
      <c r="E42" s="246" t="s">
        <v>288</v>
      </c>
      <c r="F42" s="247">
        <v>160000</v>
      </c>
      <c r="G42" s="248">
        <v>160000</v>
      </c>
      <c r="H42" s="247">
        <f>F42-G42</f>
        <v>0</v>
      </c>
      <c r="I42" s="223"/>
    </row>
    <row r="43" spans="1:9" ht="51" customHeight="1">
      <c r="A43" s="73"/>
      <c r="B43" s="72"/>
      <c r="C43" s="75"/>
      <c r="D43" s="22"/>
      <c r="E43" s="188" t="s">
        <v>271</v>
      </c>
      <c r="F43" s="159">
        <v>2000000</v>
      </c>
      <c r="G43" s="160"/>
      <c r="H43" s="159">
        <f>F43-G43</f>
        <v>2000000</v>
      </c>
      <c r="I43" s="223"/>
    </row>
    <row r="44" spans="1:9" ht="11.25" customHeight="1">
      <c r="A44" s="73"/>
      <c r="B44" s="72"/>
      <c r="C44" s="75"/>
      <c r="D44" s="22"/>
      <c r="E44" s="120"/>
      <c r="F44" s="167"/>
      <c r="G44" s="160"/>
      <c r="H44" s="159"/>
      <c r="I44" s="223"/>
    </row>
    <row r="45" spans="1:9" ht="37.5">
      <c r="A45" s="76" t="s">
        <v>188</v>
      </c>
      <c r="B45" s="12">
        <v>8240</v>
      </c>
      <c r="C45" s="12" t="s">
        <v>189</v>
      </c>
      <c r="D45" s="102" t="s">
        <v>187</v>
      </c>
      <c r="E45" s="18"/>
      <c r="F45" s="168">
        <f>SUM(F46:F57)</f>
        <v>389177090</v>
      </c>
      <c r="G45" s="168">
        <f>SUM(G46:G57)</f>
        <v>342552648</v>
      </c>
      <c r="H45" s="168">
        <f>SUM(H46:H57)</f>
        <v>46624442</v>
      </c>
      <c r="I45" s="223"/>
    </row>
    <row r="46" spans="1:9" ht="37.5">
      <c r="A46" s="77"/>
      <c r="B46" s="12"/>
      <c r="C46" s="12"/>
      <c r="D46" s="13"/>
      <c r="E46" s="150" t="s">
        <v>190</v>
      </c>
      <c r="F46" s="169">
        <v>250000</v>
      </c>
      <c r="G46" s="170">
        <v>250000</v>
      </c>
      <c r="H46" s="169">
        <f t="shared" si="3"/>
        <v>0</v>
      </c>
      <c r="I46" s="223"/>
    </row>
    <row r="47" spans="1:9" ht="37.5">
      <c r="A47" s="77"/>
      <c r="B47" s="12"/>
      <c r="C47" s="110"/>
      <c r="D47" s="13"/>
      <c r="E47" s="150" t="s">
        <v>191</v>
      </c>
      <c r="F47" s="169">
        <v>185000</v>
      </c>
      <c r="G47" s="170">
        <v>185000</v>
      </c>
      <c r="H47" s="169">
        <f t="shared" si="3"/>
        <v>0</v>
      </c>
      <c r="I47" s="223"/>
    </row>
    <row r="48" spans="1:9" ht="37.5">
      <c r="A48" s="77"/>
      <c r="B48" s="12"/>
      <c r="C48" s="110"/>
      <c r="D48" s="13"/>
      <c r="E48" s="150" t="s">
        <v>192</v>
      </c>
      <c r="F48" s="169">
        <v>250000</v>
      </c>
      <c r="G48" s="170">
        <v>188000</v>
      </c>
      <c r="H48" s="169">
        <f t="shared" si="3"/>
        <v>62000</v>
      </c>
      <c r="I48" s="223"/>
    </row>
    <row r="49" spans="1:9" ht="37.5">
      <c r="A49" s="77"/>
      <c r="B49" s="12"/>
      <c r="C49" s="110"/>
      <c r="D49" s="13"/>
      <c r="E49" s="150" t="s">
        <v>193</v>
      </c>
      <c r="F49" s="169">
        <v>195000</v>
      </c>
      <c r="G49" s="170">
        <v>160000</v>
      </c>
      <c r="H49" s="169">
        <f t="shared" si="3"/>
        <v>35000</v>
      </c>
      <c r="I49" s="223"/>
    </row>
    <row r="50" spans="1:9" ht="26.45" customHeight="1">
      <c r="A50" s="77"/>
      <c r="B50" s="12"/>
      <c r="C50" s="110"/>
      <c r="D50" s="13"/>
      <c r="E50" s="249" t="s">
        <v>289</v>
      </c>
      <c r="F50" s="250">
        <v>249990</v>
      </c>
      <c r="G50" s="248">
        <v>153492</v>
      </c>
      <c r="H50" s="247">
        <f t="shared" si="3"/>
        <v>96498</v>
      </c>
      <c r="I50" s="223"/>
    </row>
    <row r="51" spans="1:9" ht="30" customHeight="1">
      <c r="A51" s="77"/>
      <c r="B51" s="12"/>
      <c r="C51" s="110"/>
      <c r="D51" s="13"/>
      <c r="E51" s="249" t="s">
        <v>290</v>
      </c>
      <c r="F51" s="250">
        <v>250000</v>
      </c>
      <c r="G51" s="248"/>
      <c r="H51" s="247">
        <f t="shared" si="3"/>
        <v>250000</v>
      </c>
      <c r="I51" s="223"/>
    </row>
    <row r="52" spans="1:9" ht="31.9" customHeight="1">
      <c r="A52" s="77"/>
      <c r="B52" s="12"/>
      <c r="C52" s="110"/>
      <c r="D52" s="13"/>
      <c r="E52" s="249" t="s">
        <v>291</v>
      </c>
      <c r="F52" s="250">
        <v>249900</v>
      </c>
      <c r="G52" s="248">
        <v>249900</v>
      </c>
      <c r="H52" s="247">
        <f t="shared" si="3"/>
        <v>0</v>
      </c>
      <c r="I52" s="223"/>
    </row>
    <row r="53" spans="1:9" ht="30.6" customHeight="1">
      <c r="A53" s="77"/>
      <c r="B53" s="12"/>
      <c r="C53" s="110"/>
      <c r="D53" s="13"/>
      <c r="E53" s="249" t="s">
        <v>292</v>
      </c>
      <c r="F53" s="251">
        <v>249000</v>
      </c>
      <c r="G53" s="248">
        <v>249000</v>
      </c>
      <c r="H53" s="247">
        <f t="shared" si="3"/>
        <v>0</v>
      </c>
      <c r="I53" s="223"/>
    </row>
    <row r="54" spans="1:9" ht="24" customHeight="1">
      <c r="A54" s="77"/>
      <c r="B54" s="12"/>
      <c r="C54" s="110"/>
      <c r="D54" s="13"/>
      <c r="E54" s="249" t="s">
        <v>293</v>
      </c>
      <c r="F54" s="250">
        <v>250000</v>
      </c>
      <c r="G54" s="248"/>
      <c r="H54" s="247">
        <f t="shared" si="3"/>
        <v>250000</v>
      </c>
      <c r="I54" s="223"/>
    </row>
    <row r="55" spans="1:9" ht="39" customHeight="1">
      <c r="A55" s="77"/>
      <c r="B55" s="12"/>
      <c r="C55" s="110"/>
      <c r="D55" s="13"/>
      <c r="E55" s="252" t="s">
        <v>294</v>
      </c>
      <c r="F55" s="253">
        <v>192000</v>
      </c>
      <c r="G55" s="248">
        <v>192000</v>
      </c>
      <c r="H55" s="247">
        <f t="shared" si="3"/>
        <v>0</v>
      </c>
      <c r="I55" s="223"/>
    </row>
    <row r="56" spans="1:9" ht="37.5">
      <c r="A56" s="77"/>
      <c r="B56" s="12"/>
      <c r="C56" s="110"/>
      <c r="D56" s="13"/>
      <c r="E56" s="249" t="s">
        <v>295</v>
      </c>
      <c r="F56" s="254">
        <v>250000</v>
      </c>
      <c r="G56" s="248">
        <v>250000</v>
      </c>
      <c r="H56" s="247">
        <f t="shared" si="3"/>
        <v>0</v>
      </c>
      <c r="I56" s="223"/>
    </row>
    <row r="57" spans="1:9" ht="83.25">
      <c r="A57" s="77"/>
      <c r="B57" s="12"/>
      <c r="C57" s="110"/>
      <c r="D57" s="13"/>
      <c r="E57" s="121" t="s">
        <v>205</v>
      </c>
      <c r="F57" s="167">
        <v>386606200</v>
      </c>
      <c r="G57" s="160">
        <v>340675256</v>
      </c>
      <c r="H57" s="159">
        <f t="shared" si="3"/>
        <v>45930944</v>
      </c>
      <c r="I57" s="223"/>
    </row>
    <row r="58" spans="1:9" ht="12" customHeight="1">
      <c r="A58" s="73"/>
      <c r="B58" s="72"/>
      <c r="C58" s="75"/>
      <c r="D58" s="22"/>
      <c r="E58" s="120"/>
      <c r="F58" s="159"/>
      <c r="G58" s="160"/>
      <c r="H58" s="159"/>
      <c r="I58" s="223"/>
    </row>
    <row r="59" spans="1:9" ht="27.75" customHeight="1">
      <c r="A59" s="4" t="s">
        <v>25</v>
      </c>
      <c r="B59" s="79"/>
      <c r="C59" s="80"/>
      <c r="D59" s="5" t="s">
        <v>96</v>
      </c>
      <c r="E59" s="122"/>
      <c r="F59" s="157">
        <f>F60</f>
        <v>39596610</v>
      </c>
      <c r="G59" s="157">
        <f t="shared" ref="G59:H59" si="7">G60</f>
        <v>4591932.28</v>
      </c>
      <c r="H59" s="157">
        <f t="shared" si="7"/>
        <v>35004677.719999999</v>
      </c>
      <c r="I59" s="223"/>
    </row>
    <row r="60" spans="1:9" ht="23.25" customHeight="1">
      <c r="A60" s="6" t="s">
        <v>26</v>
      </c>
      <c r="B60" s="12"/>
      <c r="C60" s="10"/>
      <c r="D60" s="94" t="s">
        <v>96</v>
      </c>
      <c r="E60" s="120"/>
      <c r="F60" s="158">
        <f>F62+F70+F87+F102+F93+F96+F84+F99+F90</f>
        <v>39596610</v>
      </c>
      <c r="G60" s="158">
        <f t="shared" ref="G60:H60" si="8">G62+G70+G87+G102+G93+G96+G84+G99+G90</f>
        <v>4591932.28</v>
      </c>
      <c r="H60" s="158">
        <f t="shared" si="8"/>
        <v>35004677.719999999</v>
      </c>
      <c r="I60" s="223"/>
    </row>
    <row r="61" spans="1:9" ht="6.75" customHeight="1">
      <c r="A61" s="66"/>
      <c r="B61" s="72"/>
      <c r="C61" s="72"/>
      <c r="D61" s="22"/>
      <c r="E61" s="120"/>
      <c r="F61" s="159"/>
      <c r="G61" s="160"/>
      <c r="H61" s="159"/>
      <c r="I61" s="223"/>
    </row>
    <row r="62" spans="1:9" ht="19.5">
      <c r="A62" s="6" t="s">
        <v>27</v>
      </c>
      <c r="B62" s="12">
        <v>1010</v>
      </c>
      <c r="C62" s="10" t="s">
        <v>28</v>
      </c>
      <c r="D62" s="81" t="s">
        <v>29</v>
      </c>
      <c r="E62" s="120"/>
      <c r="F62" s="158">
        <f>SUM(F63:F68)</f>
        <v>3291550</v>
      </c>
      <c r="G62" s="158">
        <f t="shared" ref="G62:H62" si="9">SUM(G63:G68)</f>
        <v>572139.80000000005</v>
      </c>
      <c r="H62" s="158">
        <f t="shared" si="9"/>
        <v>2719410.2</v>
      </c>
      <c r="I62" s="223"/>
    </row>
    <row r="63" spans="1:9" ht="37.5">
      <c r="A63" s="66"/>
      <c r="B63" s="72"/>
      <c r="C63" s="72"/>
      <c r="D63" s="22"/>
      <c r="E63" s="123" t="s">
        <v>195</v>
      </c>
      <c r="F63" s="159">
        <v>38650</v>
      </c>
      <c r="G63" s="160">
        <v>38650</v>
      </c>
      <c r="H63" s="159">
        <f>F63-G63</f>
        <v>0</v>
      </c>
      <c r="I63" s="223"/>
    </row>
    <row r="64" spans="1:9" ht="37.5">
      <c r="A64" s="66"/>
      <c r="B64" s="72"/>
      <c r="C64" s="72"/>
      <c r="D64" s="22"/>
      <c r="E64" s="123" t="s">
        <v>196</v>
      </c>
      <c r="F64" s="159">
        <v>36900</v>
      </c>
      <c r="G64" s="160">
        <v>36900</v>
      </c>
      <c r="H64" s="159">
        <f t="shared" ref="H64:H68" si="10">F64-G64</f>
        <v>0</v>
      </c>
      <c r="I64" s="223"/>
    </row>
    <row r="65" spans="1:9" ht="19.5">
      <c r="A65" s="66"/>
      <c r="B65" s="72"/>
      <c r="C65" s="72"/>
      <c r="D65" s="22"/>
      <c r="E65" s="289" t="s">
        <v>334</v>
      </c>
      <c r="F65" s="159">
        <v>61000</v>
      </c>
      <c r="G65" s="160">
        <v>60694.8</v>
      </c>
      <c r="H65" s="159">
        <f t="shared" si="10"/>
        <v>305.19999999999709</v>
      </c>
      <c r="I65" s="223"/>
    </row>
    <row r="66" spans="1:9" ht="54" customHeight="1">
      <c r="A66" s="66"/>
      <c r="B66" s="72"/>
      <c r="C66" s="72"/>
      <c r="D66" s="22"/>
      <c r="E66" s="14" t="s">
        <v>240</v>
      </c>
      <c r="F66" s="159">
        <v>2450000</v>
      </c>
      <c r="G66" s="160"/>
      <c r="H66" s="159">
        <f t="shared" si="10"/>
        <v>2450000</v>
      </c>
      <c r="I66" s="223"/>
    </row>
    <row r="67" spans="1:9" ht="56.25">
      <c r="A67" s="66"/>
      <c r="B67" s="72"/>
      <c r="C67" s="72"/>
      <c r="D67" s="22"/>
      <c r="E67" s="178" t="s">
        <v>296</v>
      </c>
      <c r="F67" s="159">
        <v>55000</v>
      </c>
      <c r="G67" s="160">
        <v>54695</v>
      </c>
      <c r="H67" s="159">
        <f t="shared" si="10"/>
        <v>305</v>
      </c>
      <c r="I67" s="223"/>
    </row>
    <row r="68" spans="1:9" ht="37.5">
      <c r="A68" s="66"/>
      <c r="B68" s="72"/>
      <c r="C68" s="72"/>
      <c r="D68" s="22"/>
      <c r="E68" s="120" t="s">
        <v>30</v>
      </c>
      <c r="F68" s="159">
        <v>650000</v>
      </c>
      <c r="G68" s="160">
        <v>381200</v>
      </c>
      <c r="H68" s="159">
        <f t="shared" si="10"/>
        <v>268800</v>
      </c>
      <c r="I68" s="223"/>
    </row>
    <row r="69" spans="1:9" ht="13.5" customHeight="1">
      <c r="A69" s="66"/>
      <c r="B69" s="72"/>
      <c r="C69" s="72"/>
      <c r="D69" s="22"/>
      <c r="E69" s="124"/>
      <c r="F69" s="159"/>
      <c r="G69" s="160"/>
      <c r="H69" s="159"/>
      <c r="I69" s="223"/>
    </row>
    <row r="70" spans="1:9" ht="50.25">
      <c r="A70" s="6" t="s">
        <v>97</v>
      </c>
      <c r="B70" s="12">
        <v>1021</v>
      </c>
      <c r="C70" s="10" t="s">
        <v>31</v>
      </c>
      <c r="D70" s="9" t="s">
        <v>186</v>
      </c>
      <c r="E70" s="124"/>
      <c r="F70" s="158">
        <f>SUM(F71:F82)</f>
        <v>6866938</v>
      </c>
      <c r="G70" s="158">
        <f>SUM(G71:G82)</f>
        <v>3263996.48</v>
      </c>
      <c r="H70" s="158">
        <f t="shared" ref="H70" si="11">SUM(H71:H82)</f>
        <v>3602941.52</v>
      </c>
      <c r="I70" s="223"/>
    </row>
    <row r="71" spans="1:9" ht="93.75">
      <c r="A71" s="6"/>
      <c r="B71" s="12"/>
      <c r="C71" s="10"/>
      <c r="D71" s="14"/>
      <c r="E71" s="14" t="s">
        <v>297</v>
      </c>
      <c r="F71" s="226">
        <v>385000</v>
      </c>
      <c r="G71" s="158"/>
      <c r="H71" s="159">
        <f t="shared" ref="H71:H82" si="12">F71-G71</f>
        <v>385000</v>
      </c>
      <c r="I71" s="223"/>
    </row>
    <row r="72" spans="1:9" ht="37.5">
      <c r="A72" s="6"/>
      <c r="B72" s="12"/>
      <c r="C72" s="10"/>
      <c r="D72" s="14"/>
      <c r="E72" s="225" t="s">
        <v>298</v>
      </c>
      <c r="F72" s="226">
        <v>100000</v>
      </c>
      <c r="G72" s="159">
        <v>99710</v>
      </c>
      <c r="H72" s="159">
        <f t="shared" si="12"/>
        <v>290</v>
      </c>
      <c r="I72" s="223"/>
    </row>
    <row r="73" spans="1:9" ht="56.25">
      <c r="A73" s="66"/>
      <c r="B73" s="72"/>
      <c r="C73" s="72"/>
      <c r="D73" s="22"/>
      <c r="E73" s="123" t="s">
        <v>197</v>
      </c>
      <c r="F73" s="159">
        <v>2750000</v>
      </c>
      <c r="G73" s="160">
        <v>2713671.4</v>
      </c>
      <c r="H73" s="159">
        <f t="shared" si="12"/>
        <v>36328.600000000093</v>
      </c>
      <c r="I73" s="223"/>
    </row>
    <row r="74" spans="1:9" ht="37.15" customHeight="1">
      <c r="A74" s="66"/>
      <c r="B74" s="72"/>
      <c r="C74" s="72"/>
      <c r="D74" s="22"/>
      <c r="E74" s="197" t="s">
        <v>353</v>
      </c>
      <c r="F74" s="180">
        <v>160000</v>
      </c>
      <c r="G74" s="160"/>
      <c r="H74" s="159">
        <f t="shared" si="12"/>
        <v>160000</v>
      </c>
      <c r="I74" s="223"/>
    </row>
    <row r="75" spans="1:9" ht="56.25">
      <c r="A75" s="66"/>
      <c r="B75" s="72"/>
      <c r="C75" s="72"/>
      <c r="D75" s="22"/>
      <c r="E75" s="197" t="s">
        <v>354</v>
      </c>
      <c r="F75" s="180">
        <v>28938</v>
      </c>
      <c r="G75" s="160"/>
      <c r="H75" s="159">
        <f t="shared" si="12"/>
        <v>28938</v>
      </c>
      <c r="I75" s="223"/>
    </row>
    <row r="76" spans="1:9" ht="37.5">
      <c r="A76" s="66"/>
      <c r="B76" s="72"/>
      <c r="C76" s="72"/>
      <c r="D76" s="22"/>
      <c r="E76" s="125" t="s">
        <v>178</v>
      </c>
      <c r="F76" s="159">
        <v>853000</v>
      </c>
      <c r="G76" s="160">
        <v>106502.08</v>
      </c>
      <c r="H76" s="159">
        <f t="shared" si="12"/>
        <v>746497.92</v>
      </c>
      <c r="I76" s="223"/>
    </row>
    <row r="77" spans="1:9" ht="37.5">
      <c r="A77" s="66"/>
      <c r="B77" s="72"/>
      <c r="C77" s="72"/>
      <c r="D77" s="22"/>
      <c r="E77" s="125" t="s">
        <v>179</v>
      </c>
      <c r="F77" s="159">
        <v>411000</v>
      </c>
      <c r="G77" s="160"/>
      <c r="H77" s="159">
        <f t="shared" si="12"/>
        <v>411000</v>
      </c>
      <c r="I77" s="223"/>
    </row>
    <row r="78" spans="1:9" ht="37.5">
      <c r="A78" s="66"/>
      <c r="B78" s="72"/>
      <c r="C78" s="72"/>
      <c r="D78" s="22"/>
      <c r="E78" s="125" t="s">
        <v>180</v>
      </c>
      <c r="F78" s="159">
        <v>982000</v>
      </c>
      <c r="G78" s="160">
        <v>81399</v>
      </c>
      <c r="H78" s="159">
        <f t="shared" si="12"/>
        <v>900601</v>
      </c>
      <c r="I78" s="223"/>
    </row>
    <row r="79" spans="1:9" ht="37.5">
      <c r="A79" s="66"/>
      <c r="B79" s="72"/>
      <c r="C79" s="72"/>
      <c r="D79" s="22"/>
      <c r="E79" s="148" t="s">
        <v>335</v>
      </c>
      <c r="F79" s="159">
        <v>95000</v>
      </c>
      <c r="G79" s="160">
        <v>94600</v>
      </c>
      <c r="H79" s="159">
        <f t="shared" si="12"/>
        <v>400</v>
      </c>
      <c r="I79" s="223"/>
    </row>
    <row r="80" spans="1:9" ht="37.5">
      <c r="A80" s="66"/>
      <c r="B80" s="72"/>
      <c r="C80" s="72"/>
      <c r="D80" s="22"/>
      <c r="E80" s="148" t="s">
        <v>355</v>
      </c>
      <c r="F80" s="159">
        <v>373000</v>
      </c>
      <c r="G80" s="160"/>
      <c r="H80" s="159">
        <f t="shared" si="12"/>
        <v>373000</v>
      </c>
      <c r="I80" s="223"/>
    </row>
    <row r="81" spans="1:9" ht="37.5">
      <c r="A81" s="66"/>
      <c r="B81" s="72"/>
      <c r="C81" s="72"/>
      <c r="D81" s="22"/>
      <c r="E81" s="125" t="s">
        <v>181</v>
      </c>
      <c r="F81" s="159">
        <v>560000</v>
      </c>
      <c r="G81" s="160"/>
      <c r="H81" s="159">
        <f t="shared" si="12"/>
        <v>560000</v>
      </c>
      <c r="I81" s="223"/>
    </row>
    <row r="82" spans="1:9" ht="37.5">
      <c r="A82" s="66"/>
      <c r="B82" s="72"/>
      <c r="C82" s="72"/>
      <c r="D82" s="22"/>
      <c r="E82" s="152" t="s">
        <v>185</v>
      </c>
      <c r="F82" s="169">
        <v>169000</v>
      </c>
      <c r="G82" s="170">
        <v>168114</v>
      </c>
      <c r="H82" s="169">
        <f t="shared" si="12"/>
        <v>886</v>
      </c>
      <c r="I82" s="223"/>
    </row>
    <row r="83" spans="1:9" ht="7.15" customHeight="1">
      <c r="A83" s="227"/>
      <c r="B83" s="228"/>
      <c r="C83" s="228"/>
      <c r="D83" s="229"/>
      <c r="E83" s="232"/>
      <c r="F83" s="230"/>
      <c r="G83" s="231"/>
      <c r="H83" s="230"/>
      <c r="I83" s="223"/>
    </row>
    <row r="84" spans="1:9" ht="50.25">
      <c r="A84" s="233" t="s">
        <v>299</v>
      </c>
      <c r="B84" s="228">
        <v>1070</v>
      </c>
      <c r="C84" s="234" t="s">
        <v>99</v>
      </c>
      <c r="D84" s="282" t="s">
        <v>300</v>
      </c>
      <c r="E84" s="232"/>
      <c r="F84" s="236">
        <f>F85</f>
        <v>65000</v>
      </c>
      <c r="G84" s="236">
        <f t="shared" ref="G84:H84" si="13">G85</f>
        <v>65000</v>
      </c>
      <c r="H84" s="236">
        <f t="shared" si="13"/>
        <v>0</v>
      </c>
      <c r="I84" s="223"/>
    </row>
    <row r="85" spans="1:9" ht="56.25">
      <c r="A85" s="227"/>
      <c r="B85" s="228"/>
      <c r="C85" s="228"/>
      <c r="D85" s="229"/>
      <c r="E85" s="235" t="s">
        <v>301</v>
      </c>
      <c r="F85" s="230">
        <v>65000</v>
      </c>
      <c r="G85" s="231">
        <v>65000</v>
      </c>
      <c r="H85" s="230">
        <f>F85-G85</f>
        <v>0</v>
      </c>
      <c r="I85" s="223"/>
    </row>
    <row r="86" spans="1:9" ht="6" customHeight="1">
      <c r="A86" s="66"/>
      <c r="B86" s="72"/>
      <c r="C86" s="72"/>
      <c r="D86" s="22"/>
      <c r="E86" s="148"/>
      <c r="F86" s="167"/>
      <c r="G86" s="179"/>
      <c r="H86" s="167"/>
      <c r="I86" s="223"/>
    </row>
    <row r="87" spans="1:9" ht="64.5" customHeight="1">
      <c r="A87" s="6" t="s">
        <v>225</v>
      </c>
      <c r="B87" s="72">
        <v>1091</v>
      </c>
      <c r="C87" s="57" t="s">
        <v>226</v>
      </c>
      <c r="D87" s="109" t="s">
        <v>227</v>
      </c>
      <c r="E87" s="14"/>
      <c r="F87" s="168">
        <f>F88</f>
        <v>436700</v>
      </c>
      <c r="G87" s="168">
        <f t="shared" ref="G87:H87" si="14">G88</f>
        <v>435968</v>
      </c>
      <c r="H87" s="168">
        <f t="shared" si="14"/>
        <v>732</v>
      </c>
      <c r="I87" s="223"/>
    </row>
    <row r="88" spans="1:9" ht="37.5">
      <c r="A88" s="6"/>
      <c r="B88" s="72"/>
      <c r="C88" s="57"/>
      <c r="D88" s="14"/>
      <c r="E88" s="14" t="s">
        <v>228</v>
      </c>
      <c r="F88" s="180">
        <v>436700</v>
      </c>
      <c r="G88" s="179">
        <v>435968</v>
      </c>
      <c r="H88" s="167">
        <f>F88-G88</f>
        <v>732</v>
      </c>
      <c r="I88" s="223"/>
    </row>
    <row r="89" spans="1:9" ht="19.5">
      <c r="A89" s="6"/>
      <c r="B89" s="72"/>
      <c r="C89" s="57"/>
      <c r="D89" s="14"/>
      <c r="E89" s="14"/>
      <c r="F89" s="180"/>
      <c r="G89" s="179"/>
      <c r="H89" s="167"/>
      <c r="I89" s="223"/>
    </row>
    <row r="90" spans="1:9" ht="99.75">
      <c r="A90" s="6" t="s">
        <v>356</v>
      </c>
      <c r="B90" s="72">
        <v>1182</v>
      </c>
      <c r="C90" s="297" t="s">
        <v>273</v>
      </c>
      <c r="D90" s="298" t="s">
        <v>357</v>
      </c>
      <c r="E90" s="14"/>
      <c r="F90" s="198">
        <f>F91</f>
        <v>11754022</v>
      </c>
      <c r="G90" s="198">
        <f t="shared" ref="G90:H90" si="15">G91</f>
        <v>0</v>
      </c>
      <c r="H90" s="198">
        <f t="shared" si="15"/>
        <v>11754022</v>
      </c>
      <c r="I90" s="223"/>
    </row>
    <row r="91" spans="1:9" ht="75">
      <c r="A91" s="6"/>
      <c r="B91" s="72"/>
      <c r="C91" s="297"/>
      <c r="D91" s="215"/>
      <c r="E91" s="218" t="s">
        <v>358</v>
      </c>
      <c r="F91" s="219">
        <v>11754022</v>
      </c>
      <c r="G91" s="205"/>
      <c r="H91" s="204">
        <f>F91-G91</f>
        <v>11754022</v>
      </c>
      <c r="I91" s="223"/>
    </row>
    <row r="92" spans="1:9" ht="19.5">
      <c r="A92" s="6"/>
      <c r="B92" s="72"/>
      <c r="C92" s="57"/>
      <c r="D92" s="14"/>
      <c r="E92" s="237"/>
      <c r="F92" s="180"/>
      <c r="G92" s="179"/>
      <c r="H92" s="167"/>
      <c r="I92" s="223"/>
    </row>
    <row r="93" spans="1:9" ht="80.25" customHeight="1">
      <c r="A93" s="211" t="s">
        <v>272</v>
      </c>
      <c r="B93" s="212">
        <v>1221</v>
      </c>
      <c r="C93" s="213" t="s">
        <v>273</v>
      </c>
      <c r="D93" s="259" t="s">
        <v>274</v>
      </c>
      <c r="E93" s="214"/>
      <c r="F93" s="198">
        <f>F94</f>
        <v>600000</v>
      </c>
      <c r="G93" s="198">
        <f t="shared" ref="G93:H93" si="16">G94</f>
        <v>0</v>
      </c>
      <c r="H93" s="198">
        <f t="shared" si="16"/>
        <v>600000</v>
      </c>
      <c r="I93" s="223"/>
    </row>
    <row r="94" spans="1:9" ht="75">
      <c r="A94" s="6"/>
      <c r="B94" s="72"/>
      <c r="C94" s="57"/>
      <c r="D94" s="14"/>
      <c r="E94" s="216" t="s">
        <v>275</v>
      </c>
      <c r="F94" s="217">
        <v>600000</v>
      </c>
      <c r="G94" s="171"/>
      <c r="H94" s="163">
        <f>F94-G94</f>
        <v>600000</v>
      </c>
      <c r="I94" s="223"/>
    </row>
    <row r="95" spans="1:9" ht="13.5" customHeight="1">
      <c r="A95" s="6"/>
      <c r="B95" s="72"/>
      <c r="C95" s="57"/>
      <c r="D95" s="14"/>
      <c r="E95" s="120"/>
      <c r="F95" s="180"/>
      <c r="G95" s="179"/>
      <c r="H95" s="167"/>
      <c r="I95" s="223"/>
    </row>
    <row r="96" spans="1:9" ht="87.75" customHeight="1">
      <c r="A96" s="106" t="s">
        <v>276</v>
      </c>
      <c r="B96" s="107">
        <v>1222</v>
      </c>
      <c r="C96" s="108" t="s">
        <v>273</v>
      </c>
      <c r="D96" s="109" t="s">
        <v>277</v>
      </c>
      <c r="E96" s="215"/>
      <c r="F96" s="198">
        <f>F97</f>
        <v>12843900</v>
      </c>
      <c r="G96" s="198">
        <f t="shared" ref="G96:H96" si="17">G97</f>
        <v>0</v>
      </c>
      <c r="H96" s="198">
        <f t="shared" si="17"/>
        <v>12843900</v>
      </c>
      <c r="I96" s="223"/>
    </row>
    <row r="97" spans="1:9" ht="37.5">
      <c r="A97" s="6"/>
      <c r="B97" s="72"/>
      <c r="C97" s="57"/>
      <c r="D97" s="14"/>
      <c r="E97" s="218" t="s">
        <v>278</v>
      </c>
      <c r="F97" s="219">
        <v>12843900</v>
      </c>
      <c r="G97" s="205"/>
      <c r="H97" s="204">
        <f>F97-G97</f>
        <v>12843900</v>
      </c>
      <c r="I97" s="223"/>
    </row>
    <row r="98" spans="1:9" ht="9.6" customHeight="1">
      <c r="A98" s="6"/>
      <c r="B98" s="72"/>
      <c r="C98" s="57"/>
      <c r="D98" s="14"/>
      <c r="E98" s="120"/>
      <c r="F98" s="180"/>
      <c r="G98" s="179"/>
      <c r="H98" s="167"/>
      <c r="I98" s="223"/>
    </row>
    <row r="99" spans="1:9" ht="125.25" customHeight="1">
      <c r="A99" s="106" t="s">
        <v>314</v>
      </c>
      <c r="B99" s="107">
        <v>1291</v>
      </c>
      <c r="C99" s="108" t="s">
        <v>273</v>
      </c>
      <c r="D99" s="259" t="s">
        <v>315</v>
      </c>
      <c r="E99" s="14"/>
      <c r="F99" s="198">
        <f>F100</f>
        <v>3468500</v>
      </c>
      <c r="G99" s="198">
        <f t="shared" ref="G99:H99" si="18">G100</f>
        <v>254828</v>
      </c>
      <c r="H99" s="198">
        <f t="shared" si="18"/>
        <v>3213672</v>
      </c>
      <c r="I99" s="223"/>
    </row>
    <row r="100" spans="1:9" ht="24" customHeight="1">
      <c r="A100" s="6"/>
      <c r="B100" s="72"/>
      <c r="C100" s="57"/>
      <c r="D100" s="14"/>
      <c r="E100" s="260" t="s">
        <v>316</v>
      </c>
      <c r="F100" s="217">
        <v>3468500</v>
      </c>
      <c r="G100" s="171">
        <v>254828</v>
      </c>
      <c r="H100" s="163">
        <f>F100-G100</f>
        <v>3213672</v>
      </c>
      <c r="I100" s="223"/>
    </row>
    <row r="101" spans="1:9" ht="9.6" customHeight="1">
      <c r="A101" s="6"/>
      <c r="B101" s="72"/>
      <c r="C101" s="57"/>
      <c r="D101" s="14"/>
      <c r="E101" s="237"/>
      <c r="F101" s="180"/>
      <c r="G101" s="179"/>
      <c r="H101" s="167"/>
      <c r="I101" s="223"/>
    </row>
    <row r="102" spans="1:9" ht="37.5">
      <c r="A102" s="6" t="s">
        <v>241</v>
      </c>
      <c r="B102" s="16">
        <v>7321</v>
      </c>
      <c r="C102" s="8" t="s">
        <v>12</v>
      </c>
      <c r="D102" s="14" t="s">
        <v>169</v>
      </c>
      <c r="E102" s="120"/>
      <c r="F102" s="198">
        <f>F103</f>
        <v>270000</v>
      </c>
      <c r="G102" s="198">
        <f t="shared" ref="G102:H102" si="19">G103</f>
        <v>0</v>
      </c>
      <c r="H102" s="198">
        <f t="shared" si="19"/>
        <v>270000</v>
      </c>
      <c r="I102" s="223"/>
    </row>
    <row r="103" spans="1:9" ht="75" customHeight="1">
      <c r="A103" s="6"/>
      <c r="B103" s="72"/>
      <c r="C103" s="57"/>
      <c r="D103" s="14"/>
      <c r="E103" s="197" t="s">
        <v>224</v>
      </c>
      <c r="F103" s="180">
        <v>270000</v>
      </c>
      <c r="G103" s="179"/>
      <c r="H103" s="167">
        <f>F103-G103</f>
        <v>270000</v>
      </c>
      <c r="I103" s="223"/>
    </row>
    <row r="104" spans="1:9" ht="12" customHeight="1">
      <c r="A104" s="66"/>
      <c r="B104" s="72"/>
      <c r="C104" s="72"/>
      <c r="D104" s="22"/>
      <c r="E104" s="120"/>
      <c r="F104" s="159"/>
      <c r="G104" s="160"/>
      <c r="H104" s="159"/>
      <c r="I104" s="223"/>
    </row>
    <row r="105" spans="1:9" ht="27" customHeight="1">
      <c r="A105" s="4" t="s">
        <v>32</v>
      </c>
      <c r="B105" s="82"/>
      <c r="C105" s="83"/>
      <c r="D105" s="5" t="s">
        <v>33</v>
      </c>
      <c r="E105" s="126"/>
      <c r="F105" s="157">
        <f>F106</f>
        <v>26369000</v>
      </c>
      <c r="G105" s="157">
        <f t="shared" ref="G105:H105" si="20">G106</f>
        <v>8090585</v>
      </c>
      <c r="H105" s="157">
        <f t="shared" si="20"/>
        <v>18278415</v>
      </c>
      <c r="I105" s="223"/>
    </row>
    <row r="106" spans="1:9" ht="27" customHeight="1">
      <c r="A106" s="6" t="s">
        <v>34</v>
      </c>
      <c r="B106" s="84"/>
      <c r="C106" s="85"/>
      <c r="D106" s="7" t="s">
        <v>33</v>
      </c>
      <c r="E106" s="124"/>
      <c r="F106" s="158">
        <f>F113+F108+F122+F127</f>
        <v>26369000</v>
      </c>
      <c r="G106" s="158">
        <f t="shared" ref="G106:H106" si="21">G113+G108+G122+G127</f>
        <v>8090585</v>
      </c>
      <c r="H106" s="158">
        <f t="shared" si="21"/>
        <v>18278415</v>
      </c>
      <c r="I106" s="223"/>
    </row>
    <row r="107" spans="1:9" ht="9" customHeight="1">
      <c r="A107" s="6"/>
      <c r="B107" s="84"/>
      <c r="C107" s="85"/>
      <c r="D107" s="7"/>
      <c r="E107" s="124"/>
      <c r="F107" s="159"/>
      <c r="G107" s="160"/>
      <c r="H107" s="159"/>
      <c r="I107" s="223"/>
    </row>
    <row r="108" spans="1:9" ht="37.5">
      <c r="A108" s="78" t="s">
        <v>132</v>
      </c>
      <c r="B108" s="86">
        <v>2010</v>
      </c>
      <c r="C108" s="87" t="s">
        <v>123</v>
      </c>
      <c r="D108" s="102" t="s">
        <v>124</v>
      </c>
      <c r="E108" s="124"/>
      <c r="F108" s="158">
        <f>SUM(F109:F111)</f>
        <v>21000000</v>
      </c>
      <c r="G108" s="158">
        <f t="shared" ref="G108:H108" si="22">SUM(G109:G111)</f>
        <v>4587000</v>
      </c>
      <c r="H108" s="158">
        <f t="shared" si="22"/>
        <v>16413000</v>
      </c>
      <c r="I108" s="223"/>
    </row>
    <row r="109" spans="1:9" ht="60" customHeight="1">
      <c r="A109" s="6"/>
      <c r="B109" s="84"/>
      <c r="C109" s="85"/>
      <c r="D109" s="7"/>
      <c r="E109" s="120" t="s">
        <v>209</v>
      </c>
      <c r="F109" s="159">
        <v>8000000</v>
      </c>
      <c r="G109" s="160">
        <v>4587000</v>
      </c>
      <c r="H109" s="159">
        <f>F109-G109</f>
        <v>3413000</v>
      </c>
      <c r="I109" s="223"/>
    </row>
    <row r="110" spans="1:9" ht="37.5">
      <c r="A110" s="6"/>
      <c r="B110" s="84"/>
      <c r="C110" s="85"/>
      <c r="D110" s="7"/>
      <c r="E110" s="120" t="s">
        <v>133</v>
      </c>
      <c r="F110" s="159">
        <v>6000000</v>
      </c>
      <c r="G110" s="160"/>
      <c r="H110" s="159">
        <f t="shared" ref="H110:H128" si="23">F110-G110</f>
        <v>6000000</v>
      </c>
      <c r="I110" s="223"/>
    </row>
    <row r="111" spans="1:9" ht="107.45" customHeight="1">
      <c r="A111" s="6"/>
      <c r="B111" s="84"/>
      <c r="C111" s="85"/>
      <c r="D111" s="7"/>
      <c r="E111" s="181" t="s">
        <v>229</v>
      </c>
      <c r="F111" s="163">
        <v>7000000</v>
      </c>
      <c r="G111" s="171"/>
      <c r="H111" s="163">
        <f t="shared" si="23"/>
        <v>7000000</v>
      </c>
      <c r="I111" s="223"/>
    </row>
    <row r="112" spans="1:9" ht="11.25" customHeight="1">
      <c r="A112" s="6"/>
      <c r="B112" s="84"/>
      <c r="C112" s="85"/>
      <c r="D112" s="7"/>
      <c r="E112" s="124"/>
      <c r="F112" s="159"/>
      <c r="G112" s="160"/>
      <c r="H112" s="159"/>
      <c r="I112" s="223"/>
    </row>
    <row r="113" spans="1:9" ht="56.25">
      <c r="A113" s="78" t="s">
        <v>115</v>
      </c>
      <c r="B113" s="86">
        <v>2030</v>
      </c>
      <c r="C113" s="87" t="s">
        <v>116</v>
      </c>
      <c r="D113" s="55" t="s">
        <v>117</v>
      </c>
      <c r="E113" s="18"/>
      <c r="F113" s="158">
        <f>SUM(F114:F120)</f>
        <v>1269000</v>
      </c>
      <c r="G113" s="158">
        <f t="shared" ref="G113:H113" si="24">SUM(G114:G120)</f>
        <v>903585</v>
      </c>
      <c r="H113" s="158">
        <f t="shared" si="24"/>
        <v>365415</v>
      </c>
      <c r="I113" s="223"/>
    </row>
    <row r="114" spans="1:9" ht="45.6" customHeight="1">
      <c r="A114" s="78"/>
      <c r="B114" s="86"/>
      <c r="C114" s="87"/>
      <c r="D114" s="55"/>
      <c r="E114" s="220" t="s">
        <v>359</v>
      </c>
      <c r="F114" s="180">
        <v>169000</v>
      </c>
      <c r="G114" s="160"/>
      <c r="H114" s="159">
        <f t="shared" si="23"/>
        <v>169000</v>
      </c>
      <c r="I114" s="223"/>
    </row>
    <row r="115" spans="1:9" ht="36" customHeight="1">
      <c r="A115" s="78"/>
      <c r="B115" s="86"/>
      <c r="C115" s="87"/>
      <c r="D115" s="55"/>
      <c r="E115" s="220" t="s">
        <v>279</v>
      </c>
      <c r="F115" s="180">
        <v>45000</v>
      </c>
      <c r="G115" s="160">
        <v>45000</v>
      </c>
      <c r="H115" s="159">
        <f t="shared" si="23"/>
        <v>0</v>
      </c>
      <c r="I115" s="223"/>
    </row>
    <row r="116" spans="1:9" ht="54" customHeight="1">
      <c r="A116" s="78"/>
      <c r="B116" s="86"/>
      <c r="C116" s="87"/>
      <c r="D116" s="55"/>
      <c r="E116" s="220" t="s">
        <v>280</v>
      </c>
      <c r="F116" s="180">
        <v>60000</v>
      </c>
      <c r="G116" s="160">
        <v>60000</v>
      </c>
      <c r="H116" s="159">
        <f t="shared" si="23"/>
        <v>0</v>
      </c>
      <c r="I116" s="223"/>
    </row>
    <row r="117" spans="1:9" ht="37.5">
      <c r="A117" s="78"/>
      <c r="B117" s="86"/>
      <c r="C117" s="87"/>
      <c r="D117" s="55"/>
      <c r="E117" s="220" t="s">
        <v>281</v>
      </c>
      <c r="F117" s="180">
        <v>100000</v>
      </c>
      <c r="G117" s="160">
        <v>98585</v>
      </c>
      <c r="H117" s="159">
        <f t="shared" si="23"/>
        <v>1415</v>
      </c>
      <c r="I117" s="223"/>
    </row>
    <row r="118" spans="1:9" ht="37.5">
      <c r="A118" s="78"/>
      <c r="B118" s="86"/>
      <c r="C118" s="87"/>
      <c r="D118" s="55"/>
      <c r="E118" s="220" t="s">
        <v>282</v>
      </c>
      <c r="F118" s="180">
        <v>195000</v>
      </c>
      <c r="G118" s="160"/>
      <c r="H118" s="159">
        <f t="shared" si="23"/>
        <v>195000</v>
      </c>
      <c r="I118" s="223"/>
    </row>
    <row r="119" spans="1:9" ht="37.5">
      <c r="A119" s="78"/>
      <c r="B119" s="86"/>
      <c r="C119" s="87"/>
      <c r="D119" s="55"/>
      <c r="E119" s="98" t="s">
        <v>182</v>
      </c>
      <c r="F119" s="159">
        <v>200000</v>
      </c>
      <c r="G119" s="160">
        <v>200000</v>
      </c>
      <c r="H119" s="159">
        <f t="shared" si="23"/>
        <v>0</v>
      </c>
      <c r="I119" s="223"/>
    </row>
    <row r="120" spans="1:9" ht="37.5">
      <c r="A120" s="66"/>
      <c r="B120" s="72"/>
      <c r="C120" s="72"/>
      <c r="D120" s="22"/>
      <c r="E120" s="98" t="s">
        <v>183</v>
      </c>
      <c r="F120" s="159">
        <v>500000</v>
      </c>
      <c r="G120" s="160">
        <v>500000</v>
      </c>
      <c r="H120" s="159">
        <f t="shared" si="23"/>
        <v>0</v>
      </c>
      <c r="I120" s="223"/>
    </row>
    <row r="121" spans="1:9" ht="12" customHeight="1">
      <c r="A121" s="66"/>
      <c r="B121" s="72"/>
      <c r="C121" s="72"/>
      <c r="D121" s="22"/>
      <c r="E121" s="120"/>
      <c r="F121" s="159"/>
      <c r="G121" s="160"/>
      <c r="H121" s="159"/>
      <c r="I121" s="223"/>
    </row>
    <row r="122" spans="1:9" ht="37.5">
      <c r="A122" s="78" t="s">
        <v>135</v>
      </c>
      <c r="B122" s="86">
        <v>2090</v>
      </c>
      <c r="C122" s="87" t="s">
        <v>137</v>
      </c>
      <c r="D122" s="102" t="s">
        <v>136</v>
      </c>
      <c r="E122" s="120"/>
      <c r="F122" s="158">
        <f>SUM(F123:F125)</f>
        <v>1500000</v>
      </c>
      <c r="G122" s="158">
        <f t="shared" ref="G122:H122" si="25">SUM(G123:G125)</f>
        <v>0</v>
      </c>
      <c r="H122" s="158">
        <f t="shared" si="25"/>
        <v>1500000</v>
      </c>
      <c r="I122" s="223"/>
    </row>
    <row r="123" spans="1:9" ht="66.75">
      <c r="A123" s="66"/>
      <c r="B123" s="72"/>
      <c r="C123" s="72"/>
      <c r="D123" s="22"/>
      <c r="E123" s="144" t="s">
        <v>138</v>
      </c>
      <c r="F123" s="163">
        <v>389600</v>
      </c>
      <c r="G123" s="171"/>
      <c r="H123" s="163">
        <f t="shared" si="23"/>
        <v>389600</v>
      </c>
      <c r="I123" s="223"/>
    </row>
    <row r="124" spans="1:9" ht="66.75">
      <c r="A124" s="66"/>
      <c r="B124" s="72"/>
      <c r="C124" s="72"/>
      <c r="D124" s="22"/>
      <c r="E124" s="9" t="s">
        <v>317</v>
      </c>
      <c r="F124" s="261">
        <v>610400</v>
      </c>
      <c r="G124" s="262"/>
      <c r="H124" s="261">
        <f t="shared" si="23"/>
        <v>610400</v>
      </c>
      <c r="I124" s="223"/>
    </row>
    <row r="125" spans="1:9" ht="66">
      <c r="A125" s="66"/>
      <c r="B125" s="72"/>
      <c r="C125" s="72"/>
      <c r="D125" s="22"/>
      <c r="E125" s="203" t="s">
        <v>253</v>
      </c>
      <c r="F125" s="167">
        <v>500000</v>
      </c>
      <c r="G125" s="179"/>
      <c r="H125" s="167">
        <f t="shared" si="23"/>
        <v>500000</v>
      </c>
      <c r="I125" s="223"/>
    </row>
    <row r="126" spans="1:9" ht="12.75" customHeight="1">
      <c r="A126" s="66"/>
      <c r="B126" s="72"/>
      <c r="C126" s="72"/>
      <c r="D126" s="22"/>
      <c r="E126" s="127"/>
      <c r="F126" s="159"/>
      <c r="G126" s="160"/>
      <c r="H126" s="159"/>
      <c r="I126" s="223"/>
    </row>
    <row r="127" spans="1:9" ht="27.75" customHeight="1">
      <c r="A127" s="78" t="s">
        <v>167</v>
      </c>
      <c r="B127" s="86">
        <v>2100</v>
      </c>
      <c r="C127" s="87" t="s">
        <v>137</v>
      </c>
      <c r="D127" s="105" t="s">
        <v>166</v>
      </c>
      <c r="E127" s="127"/>
      <c r="F127" s="158">
        <f>F128</f>
        <v>2600000</v>
      </c>
      <c r="G127" s="158">
        <f t="shared" ref="G127:H127" si="26">G128</f>
        <v>2600000</v>
      </c>
      <c r="H127" s="158">
        <f t="shared" si="26"/>
        <v>0</v>
      </c>
      <c r="I127" s="223"/>
    </row>
    <row r="128" spans="1:9" ht="56.25">
      <c r="A128" s="66"/>
      <c r="B128" s="72"/>
      <c r="C128" s="72"/>
      <c r="D128" s="22"/>
      <c r="E128" s="120" t="s">
        <v>134</v>
      </c>
      <c r="F128" s="159">
        <v>2600000</v>
      </c>
      <c r="G128" s="160">
        <v>2600000</v>
      </c>
      <c r="H128" s="159">
        <f t="shared" si="23"/>
        <v>0</v>
      </c>
      <c r="I128" s="223"/>
    </row>
    <row r="129" spans="1:9" ht="19.5">
      <c r="A129" s="66"/>
      <c r="B129" s="72"/>
      <c r="C129" s="72"/>
      <c r="D129" s="22"/>
      <c r="E129" s="120"/>
      <c r="F129" s="159"/>
      <c r="G129" s="160"/>
      <c r="H129" s="159"/>
      <c r="I129" s="223"/>
    </row>
    <row r="130" spans="1:9" ht="39">
      <c r="A130" s="4" t="s">
        <v>35</v>
      </c>
      <c r="B130" s="82"/>
      <c r="C130" s="83"/>
      <c r="D130" s="182" t="s">
        <v>230</v>
      </c>
      <c r="E130" s="128"/>
      <c r="F130" s="157">
        <f>F131</f>
        <v>59867880</v>
      </c>
      <c r="G130" s="157">
        <f t="shared" ref="G130:H130" si="27">G131</f>
        <v>51985405.519999996</v>
      </c>
      <c r="H130" s="157">
        <f t="shared" si="27"/>
        <v>7882474.4800000004</v>
      </c>
      <c r="I130" s="223"/>
    </row>
    <row r="131" spans="1:9" ht="43.15" customHeight="1">
      <c r="A131" s="6" t="s">
        <v>36</v>
      </c>
      <c r="B131" s="16"/>
      <c r="C131" s="8"/>
      <c r="D131" s="88" t="s">
        <v>230</v>
      </c>
      <c r="E131" s="96"/>
      <c r="F131" s="158">
        <f>F133+F148+F136+F139+F142+F145</f>
        <v>59867880</v>
      </c>
      <c r="G131" s="158">
        <f t="shared" ref="G131:H131" si="28">G133+G148+G136+G139+G142+G145</f>
        <v>51985405.519999996</v>
      </c>
      <c r="H131" s="158">
        <f t="shared" si="28"/>
        <v>7882474.4800000004</v>
      </c>
      <c r="I131" s="223"/>
    </row>
    <row r="132" spans="1:9" ht="9.75" customHeight="1">
      <c r="A132" s="66"/>
      <c r="B132" s="72"/>
      <c r="C132" s="72"/>
      <c r="D132" s="22"/>
      <c r="E132" s="96"/>
      <c r="F132" s="159"/>
      <c r="G132" s="160"/>
      <c r="H132" s="159"/>
      <c r="I132" s="223"/>
    </row>
    <row r="133" spans="1:9" ht="50.25">
      <c r="A133" s="6" t="s">
        <v>37</v>
      </c>
      <c r="B133" s="8" t="s">
        <v>38</v>
      </c>
      <c r="C133" s="8" t="s">
        <v>9</v>
      </c>
      <c r="D133" s="109" t="s">
        <v>184</v>
      </c>
      <c r="E133" s="96"/>
      <c r="F133" s="158">
        <f>F134</f>
        <v>475000</v>
      </c>
      <c r="G133" s="158">
        <f t="shared" ref="G133:H133" si="29">G134</f>
        <v>0</v>
      </c>
      <c r="H133" s="158">
        <f t="shared" si="29"/>
        <v>475000</v>
      </c>
      <c r="I133" s="223"/>
    </row>
    <row r="134" spans="1:9" ht="19.5">
      <c r="A134" s="66"/>
      <c r="B134" s="72"/>
      <c r="C134" s="72"/>
      <c r="D134" s="22"/>
      <c r="E134" s="18" t="s">
        <v>39</v>
      </c>
      <c r="F134" s="159">
        <v>475000</v>
      </c>
      <c r="G134" s="160"/>
      <c r="H134" s="159">
        <f>F134-G134</f>
        <v>475000</v>
      </c>
      <c r="I134" s="223"/>
    </row>
    <row r="135" spans="1:9" ht="12.75" customHeight="1">
      <c r="A135" s="66"/>
      <c r="B135" s="72"/>
      <c r="C135" s="72"/>
      <c r="D135" s="22"/>
      <c r="E135" s="96"/>
      <c r="F135" s="159"/>
      <c r="G135" s="160"/>
      <c r="H135" s="159"/>
      <c r="I135" s="223"/>
    </row>
    <row r="136" spans="1:9" ht="56.25">
      <c r="A136" s="6" t="s">
        <v>139</v>
      </c>
      <c r="B136" s="8" t="s">
        <v>140</v>
      </c>
      <c r="C136" s="8" t="s">
        <v>141</v>
      </c>
      <c r="D136" s="14" t="s">
        <v>142</v>
      </c>
      <c r="E136" s="96"/>
      <c r="F136" s="158">
        <f>F137</f>
        <v>280000</v>
      </c>
      <c r="G136" s="158">
        <f t="shared" ref="G136:H136" si="30">G137</f>
        <v>0</v>
      </c>
      <c r="H136" s="158">
        <f t="shared" si="30"/>
        <v>280000</v>
      </c>
      <c r="I136" s="223"/>
    </row>
    <row r="137" spans="1:9" ht="19.5">
      <c r="A137" s="66"/>
      <c r="B137" s="72"/>
      <c r="C137" s="75"/>
      <c r="D137" s="22"/>
      <c r="E137" s="89" t="s">
        <v>143</v>
      </c>
      <c r="F137" s="159">
        <v>280000</v>
      </c>
      <c r="G137" s="160"/>
      <c r="H137" s="159">
        <f t="shared" ref="H137:H149" si="31">F137-G137</f>
        <v>280000</v>
      </c>
      <c r="I137" s="223"/>
    </row>
    <row r="138" spans="1:9" ht="9.75" customHeight="1">
      <c r="A138" s="66"/>
      <c r="B138" s="72"/>
      <c r="C138" s="75"/>
      <c r="D138" s="22"/>
      <c r="E138" s="96"/>
      <c r="F138" s="159"/>
      <c r="G138" s="160"/>
      <c r="H138" s="159"/>
      <c r="I138" s="223"/>
    </row>
    <row r="139" spans="1:9" ht="267" customHeight="1">
      <c r="A139" s="269" t="s">
        <v>318</v>
      </c>
      <c r="B139" s="270" t="s">
        <v>319</v>
      </c>
      <c r="C139" s="270" t="s">
        <v>320</v>
      </c>
      <c r="D139" s="281" t="s">
        <v>332</v>
      </c>
      <c r="E139" s="272"/>
      <c r="F139" s="243">
        <f>F140</f>
        <v>34463430</v>
      </c>
      <c r="G139" s="243">
        <f t="shared" ref="G139:H139" si="32">G140</f>
        <v>31786292.16</v>
      </c>
      <c r="H139" s="243">
        <f t="shared" si="32"/>
        <v>2677137.84</v>
      </c>
      <c r="I139" s="223"/>
    </row>
    <row r="140" spans="1:9" ht="36.75" customHeight="1">
      <c r="A140" s="273"/>
      <c r="B140" s="274"/>
      <c r="C140" s="275"/>
      <c r="D140" s="272"/>
      <c r="E140" s="244" t="s">
        <v>321</v>
      </c>
      <c r="F140" s="204">
        <v>34463430</v>
      </c>
      <c r="G140" s="205">
        <v>31786292.16</v>
      </c>
      <c r="H140" s="204">
        <f t="shared" si="31"/>
        <v>2677137.84</v>
      </c>
      <c r="I140" s="223"/>
    </row>
    <row r="141" spans="1:9" ht="9.75" customHeight="1">
      <c r="A141" s="66"/>
      <c r="B141" s="72"/>
      <c r="C141" s="263"/>
      <c r="D141" s="22"/>
      <c r="E141" s="264"/>
      <c r="F141" s="159"/>
      <c r="G141" s="160"/>
      <c r="H141" s="159"/>
      <c r="I141" s="223"/>
    </row>
    <row r="142" spans="1:9" ht="238.5" customHeight="1">
      <c r="A142" s="269" t="s">
        <v>322</v>
      </c>
      <c r="B142" s="270" t="s">
        <v>323</v>
      </c>
      <c r="C142" s="270" t="s">
        <v>320</v>
      </c>
      <c r="D142" s="271" t="s">
        <v>324</v>
      </c>
      <c r="E142" s="272"/>
      <c r="F142" s="243">
        <f>F143</f>
        <v>13518490</v>
      </c>
      <c r="G142" s="243">
        <f t="shared" ref="G142:H142" si="33">G143</f>
        <v>13518487.359999999</v>
      </c>
      <c r="H142" s="243">
        <f t="shared" si="33"/>
        <v>2.6400000005960464</v>
      </c>
      <c r="I142" s="223"/>
    </row>
    <row r="143" spans="1:9" ht="36" customHeight="1">
      <c r="A143" s="273"/>
      <c r="B143" s="274"/>
      <c r="C143" s="275"/>
      <c r="D143" s="272"/>
      <c r="E143" s="244" t="s">
        <v>321</v>
      </c>
      <c r="F143" s="204">
        <v>13518490</v>
      </c>
      <c r="G143" s="205">
        <v>13518487.359999999</v>
      </c>
      <c r="H143" s="204">
        <f t="shared" si="31"/>
        <v>2.6400000005960464</v>
      </c>
      <c r="I143" s="223"/>
    </row>
    <row r="144" spans="1:9" ht="10.5" customHeight="1">
      <c r="A144" s="66"/>
      <c r="B144" s="72"/>
      <c r="C144" s="263"/>
      <c r="D144" s="22"/>
      <c r="E144" s="264"/>
      <c r="F144" s="159"/>
      <c r="G144" s="160"/>
      <c r="H144" s="159"/>
      <c r="I144" s="223"/>
    </row>
    <row r="145" spans="1:9" ht="159.75" customHeight="1">
      <c r="A145" s="269" t="s">
        <v>325</v>
      </c>
      <c r="B145" s="270" t="s">
        <v>326</v>
      </c>
      <c r="C145" s="270" t="s">
        <v>320</v>
      </c>
      <c r="D145" s="281" t="s">
        <v>333</v>
      </c>
      <c r="E145" s="272"/>
      <c r="F145" s="243">
        <f>F146</f>
        <v>6130960</v>
      </c>
      <c r="G145" s="243">
        <f t="shared" ref="G145:H145" si="34">G146</f>
        <v>6130959.1200000001</v>
      </c>
      <c r="H145" s="243">
        <f t="shared" si="34"/>
        <v>0.87999999988824129</v>
      </c>
      <c r="I145" s="223"/>
    </row>
    <row r="146" spans="1:9" ht="33.75" customHeight="1">
      <c r="A146" s="273"/>
      <c r="B146" s="274"/>
      <c r="C146" s="275"/>
      <c r="D146" s="272"/>
      <c r="E146" s="244" t="s">
        <v>321</v>
      </c>
      <c r="F146" s="204">
        <v>6130960</v>
      </c>
      <c r="G146" s="205">
        <v>6130959.1200000001</v>
      </c>
      <c r="H146" s="204">
        <f t="shared" si="31"/>
        <v>0.87999999988824129</v>
      </c>
      <c r="I146" s="223"/>
    </row>
    <row r="147" spans="1:9" ht="9.75" customHeight="1">
      <c r="A147" s="66"/>
      <c r="B147" s="72"/>
      <c r="C147" s="263"/>
      <c r="D147" s="22"/>
      <c r="E147" s="264"/>
      <c r="F147" s="159"/>
      <c r="G147" s="160"/>
      <c r="H147" s="159"/>
      <c r="I147" s="223"/>
    </row>
    <row r="148" spans="1:9" ht="56.25">
      <c r="A148" s="6" t="s">
        <v>40</v>
      </c>
      <c r="B148" s="16">
        <v>6082</v>
      </c>
      <c r="C148" s="8" t="s">
        <v>41</v>
      </c>
      <c r="D148" s="14" t="s">
        <v>42</v>
      </c>
      <c r="E148" s="96"/>
      <c r="F148" s="158">
        <f>F149</f>
        <v>5000000</v>
      </c>
      <c r="G148" s="158">
        <f t="shared" ref="G148:H148" si="35">G149</f>
        <v>549666.88</v>
      </c>
      <c r="H148" s="158">
        <f t="shared" si="35"/>
        <v>4450333.12</v>
      </c>
      <c r="I148" s="223"/>
    </row>
    <row r="149" spans="1:9" ht="37.5">
      <c r="A149" s="66"/>
      <c r="B149" s="72"/>
      <c r="C149" s="72"/>
      <c r="D149" s="22"/>
      <c r="E149" s="113" t="s">
        <v>125</v>
      </c>
      <c r="F149" s="159">
        <v>5000000</v>
      </c>
      <c r="G149" s="160">
        <v>549666.88</v>
      </c>
      <c r="H149" s="159">
        <f t="shared" si="31"/>
        <v>4450333.12</v>
      </c>
      <c r="I149" s="223"/>
    </row>
    <row r="150" spans="1:9" ht="10.5" customHeight="1">
      <c r="A150" s="66"/>
      <c r="B150" s="72"/>
      <c r="C150" s="72"/>
      <c r="D150" s="22"/>
      <c r="E150" s="97"/>
      <c r="F150" s="159"/>
      <c r="G150" s="160"/>
      <c r="H150" s="159"/>
      <c r="I150" s="223"/>
    </row>
    <row r="151" spans="1:9" ht="25.5" customHeight="1">
      <c r="A151" s="4" t="s">
        <v>43</v>
      </c>
      <c r="B151" s="82"/>
      <c r="C151" s="83"/>
      <c r="D151" s="5" t="s">
        <v>44</v>
      </c>
      <c r="E151" s="128"/>
      <c r="F151" s="157">
        <f>F152</f>
        <v>2230700</v>
      </c>
      <c r="G151" s="157">
        <f t="shared" ref="G151:H151" si="36">G152</f>
        <v>1044649</v>
      </c>
      <c r="H151" s="157">
        <f t="shared" si="36"/>
        <v>1186051</v>
      </c>
      <c r="I151" s="223"/>
    </row>
    <row r="152" spans="1:9" ht="24.75" customHeight="1">
      <c r="A152" s="6" t="s">
        <v>45</v>
      </c>
      <c r="B152" s="16"/>
      <c r="C152" s="8"/>
      <c r="D152" s="7" t="s">
        <v>44</v>
      </c>
      <c r="E152" s="96"/>
      <c r="F152" s="158">
        <f>F160+F157+F168+F154+F176+F165</f>
        <v>2230700</v>
      </c>
      <c r="G152" s="158">
        <f t="shared" ref="G152:H152" si="37">G160+G157+G168+G154+G176+G165</f>
        <v>1044649</v>
      </c>
      <c r="H152" s="158">
        <f t="shared" si="37"/>
        <v>1186051</v>
      </c>
      <c r="I152" s="223"/>
    </row>
    <row r="153" spans="1:9" ht="9.75" customHeight="1">
      <c r="A153" s="66"/>
      <c r="B153" s="72"/>
      <c r="C153" s="72"/>
      <c r="D153" s="22"/>
      <c r="E153" s="96"/>
      <c r="F153" s="159"/>
      <c r="G153" s="160"/>
      <c r="H153" s="159"/>
      <c r="I153" s="223"/>
    </row>
    <row r="154" spans="1:9" ht="50.25">
      <c r="A154" s="6" t="s">
        <v>120</v>
      </c>
      <c r="B154" s="8" t="s">
        <v>38</v>
      </c>
      <c r="C154" s="8" t="s">
        <v>9</v>
      </c>
      <c r="D154" s="17" t="s">
        <v>184</v>
      </c>
      <c r="E154" s="96"/>
      <c r="F154" s="158">
        <f>F155</f>
        <v>106500</v>
      </c>
      <c r="G154" s="158">
        <f t="shared" ref="G154:H154" si="38">G155</f>
        <v>0</v>
      </c>
      <c r="H154" s="158">
        <f t="shared" si="38"/>
        <v>106500</v>
      </c>
      <c r="I154" s="223"/>
    </row>
    <row r="155" spans="1:9" ht="19.5">
      <c r="A155" s="66"/>
      <c r="B155" s="72"/>
      <c r="C155" s="72"/>
      <c r="D155" s="22"/>
      <c r="E155" s="98" t="s">
        <v>144</v>
      </c>
      <c r="F155" s="159">
        <v>106500</v>
      </c>
      <c r="G155" s="160"/>
      <c r="H155" s="159">
        <f>F155-G155</f>
        <v>106500</v>
      </c>
      <c r="I155" s="223"/>
    </row>
    <row r="156" spans="1:9" ht="13.5" customHeight="1">
      <c r="A156" s="66"/>
      <c r="B156" s="72"/>
      <c r="C156" s="72"/>
      <c r="D156" s="22"/>
      <c r="E156" s="96"/>
      <c r="F156" s="159"/>
      <c r="G156" s="160"/>
      <c r="H156" s="159"/>
      <c r="I156" s="223"/>
    </row>
    <row r="157" spans="1:9" ht="37.5">
      <c r="A157" s="6" t="s">
        <v>98</v>
      </c>
      <c r="B157" s="16">
        <v>1080</v>
      </c>
      <c r="C157" s="8" t="s">
        <v>99</v>
      </c>
      <c r="D157" s="11" t="s">
        <v>103</v>
      </c>
      <c r="E157" s="96"/>
      <c r="F157" s="158">
        <f>SUM(F158:F158)</f>
        <v>80000</v>
      </c>
      <c r="G157" s="158">
        <f t="shared" ref="G157:H157" si="39">SUM(G158:G158)</f>
        <v>79070</v>
      </c>
      <c r="H157" s="158">
        <f t="shared" si="39"/>
        <v>930</v>
      </c>
      <c r="I157" s="223"/>
    </row>
    <row r="158" spans="1:9" ht="40.5" customHeight="1">
      <c r="A158" s="6"/>
      <c r="B158" s="16"/>
      <c r="C158" s="8"/>
      <c r="D158" s="11"/>
      <c r="E158" s="120" t="s">
        <v>145</v>
      </c>
      <c r="F158" s="159">
        <v>80000</v>
      </c>
      <c r="G158" s="160">
        <v>79070</v>
      </c>
      <c r="H158" s="159">
        <f t="shared" ref="H158:H177" si="40">F158-G158</f>
        <v>930</v>
      </c>
      <c r="I158" s="223"/>
    </row>
    <row r="159" spans="1:9" ht="10.5" customHeight="1">
      <c r="A159" s="66"/>
      <c r="B159" s="72"/>
      <c r="C159" s="72"/>
      <c r="D159" s="22"/>
      <c r="E159" s="96"/>
      <c r="F159" s="159"/>
      <c r="G159" s="160"/>
      <c r="H159" s="159"/>
      <c r="I159" s="223"/>
    </row>
    <row r="160" spans="1:9" ht="19.5">
      <c r="A160" s="6" t="s">
        <v>46</v>
      </c>
      <c r="B160" s="16">
        <v>4030</v>
      </c>
      <c r="C160" s="8" t="s">
        <v>47</v>
      </c>
      <c r="D160" s="22" t="s">
        <v>48</v>
      </c>
      <c r="E160" s="96"/>
      <c r="F160" s="158">
        <f>SUM(F161:F163)</f>
        <v>1115200</v>
      </c>
      <c r="G160" s="158">
        <f t="shared" ref="G160:H160" si="41">SUM(G161:G163)</f>
        <v>273774</v>
      </c>
      <c r="H160" s="158">
        <f t="shared" si="41"/>
        <v>841426</v>
      </c>
      <c r="I160" s="223"/>
    </row>
    <row r="161" spans="1:9" ht="37.5">
      <c r="A161" s="66"/>
      <c r="B161" s="72"/>
      <c r="C161" s="72"/>
      <c r="D161" s="22"/>
      <c r="E161" s="129" t="s">
        <v>194</v>
      </c>
      <c r="F161" s="159">
        <v>510000</v>
      </c>
      <c r="G161" s="160">
        <v>123000</v>
      </c>
      <c r="H161" s="159">
        <f t="shared" si="40"/>
        <v>387000</v>
      </c>
      <c r="I161" s="223"/>
    </row>
    <row r="162" spans="1:9" ht="37.5">
      <c r="A162" s="66"/>
      <c r="B162" s="72"/>
      <c r="C162" s="72"/>
      <c r="D162" s="22"/>
      <c r="E162" s="290" t="s">
        <v>336</v>
      </c>
      <c r="F162" s="159">
        <v>410000</v>
      </c>
      <c r="G162" s="160"/>
      <c r="H162" s="159">
        <f t="shared" si="40"/>
        <v>410000</v>
      </c>
      <c r="I162" s="223"/>
    </row>
    <row r="163" spans="1:9" ht="37.5">
      <c r="A163" s="66"/>
      <c r="B163" s="72"/>
      <c r="C163" s="72"/>
      <c r="D163" s="22"/>
      <c r="E163" s="120" t="s">
        <v>213</v>
      </c>
      <c r="F163" s="159">
        <v>195200</v>
      </c>
      <c r="G163" s="160">
        <v>150774</v>
      </c>
      <c r="H163" s="159">
        <f t="shared" si="40"/>
        <v>44426</v>
      </c>
      <c r="I163" s="223"/>
    </row>
    <row r="164" spans="1:9" ht="12.6" customHeight="1">
      <c r="A164" s="227"/>
      <c r="B164" s="228"/>
      <c r="C164" s="228"/>
      <c r="D164" s="229"/>
      <c r="E164" s="237"/>
      <c r="F164" s="238"/>
      <c r="G164" s="239"/>
      <c r="H164" s="238"/>
      <c r="I164" s="223"/>
    </row>
    <row r="165" spans="1:9" ht="37.5">
      <c r="A165" s="240">
        <v>1014040</v>
      </c>
      <c r="B165" s="228">
        <v>4040</v>
      </c>
      <c r="C165" s="234" t="s">
        <v>47</v>
      </c>
      <c r="D165" s="235" t="s">
        <v>302</v>
      </c>
      <c r="E165" s="237"/>
      <c r="F165" s="241">
        <f>F166</f>
        <v>100000</v>
      </c>
      <c r="G165" s="241">
        <f t="shared" ref="G165:H165" si="42">G166</f>
        <v>0</v>
      </c>
      <c r="H165" s="241">
        <f t="shared" si="42"/>
        <v>100000</v>
      </c>
      <c r="I165" s="223"/>
    </row>
    <row r="166" spans="1:9" ht="56.25">
      <c r="A166" s="227"/>
      <c r="B166" s="228"/>
      <c r="C166" s="228"/>
      <c r="D166" s="229"/>
      <c r="E166" s="255" t="s">
        <v>303</v>
      </c>
      <c r="F166" s="247">
        <v>100000</v>
      </c>
      <c r="G166" s="248"/>
      <c r="H166" s="247">
        <f>F166-G166</f>
        <v>100000</v>
      </c>
      <c r="I166" s="223"/>
    </row>
    <row r="167" spans="1:9" ht="12" customHeight="1">
      <c r="A167" s="66"/>
      <c r="B167" s="72"/>
      <c r="C167" s="72"/>
      <c r="D167" s="22"/>
      <c r="E167" s="280"/>
      <c r="F167" s="247"/>
      <c r="G167" s="248"/>
      <c r="H167" s="247"/>
      <c r="I167" s="223"/>
    </row>
    <row r="168" spans="1:9" ht="56.25">
      <c r="A168" s="76">
        <v>1014060</v>
      </c>
      <c r="B168" s="16">
        <v>4060</v>
      </c>
      <c r="C168" s="8" t="s">
        <v>100</v>
      </c>
      <c r="D168" s="11" t="s">
        <v>101</v>
      </c>
      <c r="E168" s="18"/>
      <c r="F168" s="158">
        <f>SUM(F169:F174)</f>
        <v>801000</v>
      </c>
      <c r="G168" s="158">
        <f t="shared" ref="G168:H168" si="43">SUM(G169:G174)</f>
        <v>691805</v>
      </c>
      <c r="H168" s="158">
        <f t="shared" si="43"/>
        <v>109195</v>
      </c>
      <c r="I168" s="223"/>
    </row>
    <row r="169" spans="1:9" ht="37.5">
      <c r="A169" s="76"/>
      <c r="B169" s="16"/>
      <c r="C169" s="8"/>
      <c r="D169" s="11"/>
      <c r="E169" s="18" t="s">
        <v>146</v>
      </c>
      <c r="F169" s="159">
        <v>191700</v>
      </c>
      <c r="G169" s="160">
        <v>191700</v>
      </c>
      <c r="H169" s="159">
        <f t="shared" si="40"/>
        <v>0</v>
      </c>
      <c r="I169" s="223"/>
    </row>
    <row r="170" spans="1:9" ht="37.5">
      <c r="A170" s="76"/>
      <c r="B170" s="16"/>
      <c r="C170" s="8"/>
      <c r="D170" s="11"/>
      <c r="E170" s="291" t="s">
        <v>337</v>
      </c>
      <c r="F170" s="159">
        <v>80000</v>
      </c>
      <c r="G170" s="160"/>
      <c r="H170" s="159">
        <f t="shared" si="40"/>
        <v>80000</v>
      </c>
      <c r="I170" s="223"/>
    </row>
    <row r="171" spans="1:9" ht="37.5">
      <c r="A171" s="76"/>
      <c r="B171" s="16"/>
      <c r="C171" s="8"/>
      <c r="D171" s="11"/>
      <c r="E171" s="18" t="s">
        <v>147</v>
      </c>
      <c r="F171" s="159">
        <v>26500</v>
      </c>
      <c r="G171" s="160">
        <v>26319</v>
      </c>
      <c r="H171" s="159">
        <f t="shared" si="40"/>
        <v>181</v>
      </c>
      <c r="I171" s="223"/>
    </row>
    <row r="172" spans="1:9" ht="37.5">
      <c r="A172" s="76"/>
      <c r="B172" s="16"/>
      <c r="C172" s="8"/>
      <c r="D172" s="11"/>
      <c r="E172" s="18" t="s">
        <v>148</v>
      </c>
      <c r="F172" s="159">
        <v>74200</v>
      </c>
      <c r="G172" s="160">
        <v>74110</v>
      </c>
      <c r="H172" s="159">
        <f t="shared" si="40"/>
        <v>90</v>
      </c>
      <c r="I172" s="223"/>
    </row>
    <row r="173" spans="1:9" ht="37.5">
      <c r="A173" s="66"/>
      <c r="B173" s="72"/>
      <c r="C173" s="72"/>
      <c r="D173" s="22"/>
      <c r="E173" s="18" t="s">
        <v>149</v>
      </c>
      <c r="F173" s="159">
        <v>344100</v>
      </c>
      <c r="G173" s="160">
        <v>321952</v>
      </c>
      <c r="H173" s="159">
        <f t="shared" si="40"/>
        <v>22148</v>
      </c>
      <c r="I173" s="223"/>
    </row>
    <row r="174" spans="1:9" ht="37.5">
      <c r="A174" s="66"/>
      <c r="B174" s="72"/>
      <c r="C174" s="72"/>
      <c r="D174" s="22"/>
      <c r="E174" s="18" t="s">
        <v>150</v>
      </c>
      <c r="F174" s="159">
        <v>84500</v>
      </c>
      <c r="G174" s="160">
        <v>77724</v>
      </c>
      <c r="H174" s="159">
        <f t="shared" si="40"/>
        <v>6776</v>
      </c>
      <c r="I174" s="223"/>
    </row>
    <row r="175" spans="1:9" ht="13.5" customHeight="1">
      <c r="A175" s="66"/>
      <c r="B175" s="67"/>
      <c r="C175" s="67"/>
      <c r="D175" s="22"/>
      <c r="E175" s="96"/>
      <c r="F175" s="159"/>
      <c r="G175" s="160"/>
      <c r="H175" s="159"/>
      <c r="I175" s="223"/>
    </row>
    <row r="176" spans="1:9" ht="56.25">
      <c r="A176" s="76">
        <v>1014081</v>
      </c>
      <c r="B176" s="16">
        <v>4081</v>
      </c>
      <c r="C176" s="8" t="s">
        <v>95</v>
      </c>
      <c r="D176" s="14" t="s">
        <v>121</v>
      </c>
      <c r="E176" s="96"/>
      <c r="F176" s="158">
        <f>F177</f>
        <v>28000</v>
      </c>
      <c r="G176" s="158">
        <f t="shared" ref="G176:H176" si="44">G177</f>
        <v>0</v>
      </c>
      <c r="H176" s="158">
        <f t="shared" si="44"/>
        <v>28000</v>
      </c>
      <c r="I176" s="223"/>
    </row>
    <row r="177" spans="1:9" ht="37.5">
      <c r="A177" s="66"/>
      <c r="B177" s="67"/>
      <c r="C177" s="67"/>
      <c r="D177" s="22"/>
      <c r="E177" s="120" t="s">
        <v>151</v>
      </c>
      <c r="F177" s="159">
        <v>28000</v>
      </c>
      <c r="G177" s="160"/>
      <c r="H177" s="159">
        <f t="shared" si="40"/>
        <v>28000</v>
      </c>
      <c r="I177" s="223"/>
    </row>
    <row r="178" spans="1:9" ht="9.75" customHeight="1">
      <c r="A178" s="66"/>
      <c r="B178" s="67"/>
      <c r="C178" s="67"/>
      <c r="D178" s="22"/>
      <c r="E178" s="96"/>
      <c r="F178" s="159"/>
      <c r="G178" s="160"/>
      <c r="H178" s="159"/>
      <c r="I178" s="223"/>
    </row>
    <row r="179" spans="1:9" ht="19.5">
      <c r="A179" s="23">
        <v>1100000</v>
      </c>
      <c r="B179" s="24"/>
      <c r="C179" s="25"/>
      <c r="D179" s="19" t="s">
        <v>110</v>
      </c>
      <c r="E179" s="128"/>
      <c r="F179" s="157">
        <f>F180</f>
        <v>2099320</v>
      </c>
      <c r="G179" s="157">
        <f t="shared" ref="G179:H179" si="45">G180</f>
        <v>942053</v>
      </c>
      <c r="H179" s="157">
        <f t="shared" si="45"/>
        <v>1157267</v>
      </c>
      <c r="I179" s="223"/>
    </row>
    <row r="180" spans="1:9" ht="19.5">
      <c r="A180" s="21">
        <v>1110000</v>
      </c>
      <c r="B180" s="26"/>
      <c r="C180" s="27"/>
      <c r="D180" s="20" t="s">
        <v>110</v>
      </c>
      <c r="E180" s="96"/>
      <c r="F180" s="158">
        <f>F189+F194+F199+F182+F185+F202</f>
        <v>2099320</v>
      </c>
      <c r="G180" s="158">
        <f t="shared" ref="G180:H180" si="46">G189+G194+G199+G182+G185+G202</f>
        <v>942053</v>
      </c>
      <c r="H180" s="158">
        <f t="shared" si="46"/>
        <v>1157267</v>
      </c>
      <c r="I180" s="223"/>
    </row>
    <row r="181" spans="1:9" ht="12" customHeight="1">
      <c r="A181" s="66"/>
      <c r="B181" s="67"/>
      <c r="C181" s="67"/>
      <c r="D181" s="22"/>
      <c r="E181" s="96"/>
      <c r="F181" s="159"/>
      <c r="G181" s="160"/>
      <c r="H181" s="159"/>
      <c r="I181" s="223"/>
    </row>
    <row r="182" spans="1:9" ht="50.25">
      <c r="A182" s="6" t="s">
        <v>152</v>
      </c>
      <c r="B182" s="8" t="s">
        <v>38</v>
      </c>
      <c r="C182" s="8" t="s">
        <v>9</v>
      </c>
      <c r="D182" s="17" t="s">
        <v>184</v>
      </c>
      <c r="E182" s="96"/>
      <c r="F182" s="158">
        <f>F183</f>
        <v>86000</v>
      </c>
      <c r="G182" s="158">
        <f t="shared" ref="G182:H182" si="47">G183</f>
        <v>0</v>
      </c>
      <c r="H182" s="158">
        <f t="shared" si="47"/>
        <v>86000</v>
      </c>
      <c r="I182" s="223"/>
    </row>
    <row r="183" spans="1:9" ht="19.5">
      <c r="A183" s="66"/>
      <c r="B183" s="72"/>
      <c r="C183" s="72"/>
      <c r="D183" s="22"/>
      <c r="E183" s="98" t="s">
        <v>153</v>
      </c>
      <c r="F183" s="159">
        <v>86000</v>
      </c>
      <c r="G183" s="160"/>
      <c r="H183" s="159">
        <f>F183-G183</f>
        <v>86000</v>
      </c>
      <c r="I183" s="223"/>
    </row>
    <row r="184" spans="1:9" ht="15" customHeight="1">
      <c r="A184" s="66"/>
      <c r="B184" s="72"/>
      <c r="C184" s="72"/>
      <c r="D184" s="22"/>
      <c r="E184" s="98"/>
      <c r="F184" s="159"/>
      <c r="G184" s="160"/>
      <c r="H184" s="159"/>
      <c r="I184" s="223"/>
    </row>
    <row r="185" spans="1:9" ht="75">
      <c r="A185" s="6" t="s">
        <v>254</v>
      </c>
      <c r="B185" s="72">
        <v>3131</v>
      </c>
      <c r="C185" s="72">
        <v>1040</v>
      </c>
      <c r="D185" s="14" t="s">
        <v>255</v>
      </c>
      <c r="E185" s="98"/>
      <c r="F185" s="158">
        <f>SUM(F186:F187)</f>
        <v>503800</v>
      </c>
      <c r="G185" s="158">
        <f t="shared" ref="G185:H185" si="48">SUM(G186:G187)</f>
        <v>5846</v>
      </c>
      <c r="H185" s="158">
        <f t="shared" si="48"/>
        <v>497954</v>
      </c>
      <c r="I185" s="223"/>
    </row>
    <row r="186" spans="1:9" ht="37.5">
      <c r="A186" s="6"/>
      <c r="B186" s="72"/>
      <c r="C186" s="72"/>
      <c r="D186" s="14"/>
      <c r="E186" s="255" t="s">
        <v>304</v>
      </c>
      <c r="F186" s="247">
        <v>143800</v>
      </c>
      <c r="G186" s="256"/>
      <c r="H186" s="247">
        <f>F186-G186</f>
        <v>143800</v>
      </c>
      <c r="I186" s="223"/>
    </row>
    <row r="187" spans="1:9" ht="37.5">
      <c r="A187" s="66"/>
      <c r="B187" s="72"/>
      <c r="C187" s="72"/>
      <c r="D187" s="22"/>
      <c r="E187" s="242" t="s">
        <v>256</v>
      </c>
      <c r="F187" s="159">
        <v>360000</v>
      </c>
      <c r="G187" s="160">
        <v>5846</v>
      </c>
      <c r="H187" s="159">
        <f>F187-G187</f>
        <v>354154</v>
      </c>
      <c r="I187" s="223"/>
    </row>
    <row r="188" spans="1:9" ht="11.25" customHeight="1">
      <c r="A188" s="66"/>
      <c r="B188" s="67"/>
      <c r="C188" s="67"/>
      <c r="D188" s="22"/>
      <c r="E188" s="96"/>
      <c r="F188" s="159"/>
      <c r="G188" s="160"/>
      <c r="H188" s="159"/>
      <c r="I188" s="223"/>
    </row>
    <row r="189" spans="1:9" ht="57.75">
      <c r="A189" s="6" t="s">
        <v>49</v>
      </c>
      <c r="B189" s="16">
        <v>5031</v>
      </c>
      <c r="C189" s="8" t="s">
        <v>50</v>
      </c>
      <c r="D189" s="11" t="s">
        <v>51</v>
      </c>
      <c r="E189" s="91"/>
      <c r="F189" s="158">
        <f>SUM(F190:F192)</f>
        <v>700000</v>
      </c>
      <c r="G189" s="158">
        <f t="shared" ref="G189:H189" si="49">SUM(G190:G192)</f>
        <v>203687</v>
      </c>
      <c r="H189" s="158">
        <f t="shared" si="49"/>
        <v>496313</v>
      </c>
      <c r="I189" s="223"/>
    </row>
    <row r="190" spans="1:9" ht="37.5">
      <c r="A190" s="6"/>
      <c r="B190" s="16"/>
      <c r="C190" s="8"/>
      <c r="D190" s="11"/>
      <c r="E190" s="18" t="s">
        <v>154</v>
      </c>
      <c r="F190" s="159">
        <v>130000</v>
      </c>
      <c r="G190" s="160">
        <v>128337</v>
      </c>
      <c r="H190" s="159">
        <f t="shared" ref="H190:H200" si="50">F190-G190</f>
        <v>1663</v>
      </c>
      <c r="I190" s="223"/>
    </row>
    <row r="191" spans="1:9" ht="37.5">
      <c r="A191" s="6"/>
      <c r="B191" s="16"/>
      <c r="C191" s="8"/>
      <c r="D191" s="11"/>
      <c r="E191" s="291" t="s">
        <v>360</v>
      </c>
      <c r="F191" s="159">
        <v>70000</v>
      </c>
      <c r="G191" s="160"/>
      <c r="H191" s="159">
        <f t="shared" si="50"/>
        <v>70000</v>
      </c>
      <c r="I191" s="223"/>
    </row>
    <row r="192" spans="1:9" ht="23.25">
      <c r="A192" s="6"/>
      <c r="B192" s="26"/>
      <c r="C192" s="27"/>
      <c r="D192" s="92"/>
      <c r="E192" s="18" t="s">
        <v>155</v>
      </c>
      <c r="F192" s="159">
        <v>500000</v>
      </c>
      <c r="G192" s="160">
        <v>75350</v>
      </c>
      <c r="H192" s="159">
        <f t="shared" si="50"/>
        <v>424650</v>
      </c>
      <c r="I192" s="223"/>
    </row>
    <row r="193" spans="1:9" ht="15.75" customHeight="1">
      <c r="A193" s="6"/>
      <c r="B193" s="26"/>
      <c r="C193" s="27"/>
      <c r="D193" s="92"/>
      <c r="E193" s="18"/>
      <c r="F193" s="159"/>
      <c r="G193" s="160"/>
      <c r="H193" s="159"/>
      <c r="I193" s="223"/>
    </row>
    <row r="194" spans="1:9" ht="83.25">
      <c r="A194" s="21">
        <v>1115061</v>
      </c>
      <c r="B194" s="16">
        <v>5061</v>
      </c>
      <c r="C194" s="8" t="s">
        <v>50</v>
      </c>
      <c r="D194" s="9" t="s">
        <v>102</v>
      </c>
      <c r="E194" s="18"/>
      <c r="F194" s="158">
        <f>SUM(F195:F197)</f>
        <v>259520</v>
      </c>
      <c r="G194" s="158">
        <f t="shared" ref="G194:H194" si="51">SUM(G195:G197)</f>
        <v>232520</v>
      </c>
      <c r="H194" s="158">
        <f t="shared" si="51"/>
        <v>27000</v>
      </c>
      <c r="I194" s="223"/>
    </row>
    <row r="195" spans="1:9" ht="19.5">
      <c r="A195" s="21"/>
      <c r="B195" s="16"/>
      <c r="C195" s="8"/>
      <c r="D195" s="9"/>
      <c r="E195" s="18" t="s">
        <v>153</v>
      </c>
      <c r="F195" s="159">
        <v>27000</v>
      </c>
      <c r="G195" s="160"/>
      <c r="H195" s="159">
        <f t="shared" si="50"/>
        <v>27000</v>
      </c>
      <c r="I195" s="223"/>
    </row>
    <row r="196" spans="1:9" ht="56.25">
      <c r="A196" s="21"/>
      <c r="B196" s="16"/>
      <c r="C196" s="8"/>
      <c r="D196" s="9"/>
      <c r="E196" s="257" t="s">
        <v>305</v>
      </c>
      <c r="F196" s="151">
        <v>197520</v>
      </c>
      <c r="G196" s="170">
        <v>197520</v>
      </c>
      <c r="H196" s="169">
        <f t="shared" si="50"/>
        <v>0</v>
      </c>
      <c r="I196" s="223"/>
    </row>
    <row r="197" spans="1:9" ht="37.5">
      <c r="A197" s="21"/>
      <c r="B197" s="16"/>
      <c r="C197" s="8"/>
      <c r="D197" s="9"/>
      <c r="E197" s="257" t="s">
        <v>306</v>
      </c>
      <c r="F197" s="151">
        <v>35000</v>
      </c>
      <c r="G197" s="170">
        <v>35000</v>
      </c>
      <c r="H197" s="169">
        <f t="shared" si="50"/>
        <v>0</v>
      </c>
      <c r="I197" s="223"/>
    </row>
    <row r="198" spans="1:9" ht="12" customHeight="1">
      <c r="A198" s="66"/>
      <c r="B198" s="67"/>
      <c r="C198" s="67"/>
      <c r="D198" s="22"/>
      <c r="E198" s="18"/>
      <c r="F198" s="159"/>
      <c r="G198" s="160"/>
      <c r="H198" s="159"/>
      <c r="I198" s="223"/>
    </row>
    <row r="199" spans="1:9" ht="37.5">
      <c r="A199" s="21">
        <v>1115063</v>
      </c>
      <c r="B199" s="16">
        <v>5063</v>
      </c>
      <c r="C199" s="8" t="s">
        <v>50</v>
      </c>
      <c r="D199" s="14" t="s">
        <v>112</v>
      </c>
      <c r="E199" s="18"/>
      <c r="F199" s="158">
        <f>F200</f>
        <v>50000</v>
      </c>
      <c r="G199" s="158">
        <f t="shared" ref="G199:H199" si="52">G200</f>
        <v>0</v>
      </c>
      <c r="H199" s="158">
        <f t="shared" si="52"/>
        <v>50000</v>
      </c>
      <c r="I199" s="223"/>
    </row>
    <row r="200" spans="1:9" ht="19.5">
      <c r="A200" s="66"/>
      <c r="B200" s="67"/>
      <c r="C200" s="67"/>
      <c r="D200" s="22"/>
      <c r="E200" s="90" t="s">
        <v>153</v>
      </c>
      <c r="F200" s="159">
        <v>50000</v>
      </c>
      <c r="G200" s="160"/>
      <c r="H200" s="159">
        <f t="shared" si="50"/>
        <v>50000</v>
      </c>
      <c r="I200" s="223"/>
    </row>
    <row r="201" spans="1:9" ht="11.25" customHeight="1">
      <c r="A201" s="66"/>
      <c r="B201" s="67"/>
      <c r="C201" s="67"/>
      <c r="D201" s="22"/>
      <c r="E201" s="90"/>
      <c r="F201" s="159"/>
      <c r="G201" s="160"/>
      <c r="H201" s="159"/>
      <c r="I201" s="223"/>
    </row>
    <row r="202" spans="1:9" ht="37.5">
      <c r="A202" s="73">
        <v>1118240</v>
      </c>
      <c r="B202" s="72">
        <v>8240</v>
      </c>
      <c r="C202" s="72" t="s">
        <v>189</v>
      </c>
      <c r="D202" s="14" t="s">
        <v>187</v>
      </c>
      <c r="E202" s="90"/>
      <c r="F202" s="158">
        <f>F203</f>
        <v>500000</v>
      </c>
      <c r="G202" s="158">
        <f t="shared" ref="G202:H202" si="53">G203</f>
        <v>500000</v>
      </c>
      <c r="H202" s="158">
        <f t="shared" si="53"/>
        <v>0</v>
      </c>
      <c r="I202" s="223"/>
    </row>
    <row r="203" spans="1:9" ht="37.5">
      <c r="A203" s="66"/>
      <c r="B203" s="67"/>
      <c r="C203" s="67"/>
      <c r="D203" s="22"/>
      <c r="E203" s="90" t="s">
        <v>257</v>
      </c>
      <c r="F203" s="159">
        <v>500000</v>
      </c>
      <c r="G203" s="160">
        <v>500000</v>
      </c>
      <c r="H203" s="159">
        <f>F203-G203</f>
        <v>0</v>
      </c>
      <c r="I203" s="223"/>
    </row>
    <row r="204" spans="1:9" ht="13.5" customHeight="1">
      <c r="A204" s="66"/>
      <c r="B204" s="67"/>
      <c r="C204" s="67"/>
      <c r="D204" s="22"/>
      <c r="E204" s="18"/>
      <c r="F204" s="159"/>
      <c r="G204" s="160"/>
      <c r="H204" s="159"/>
      <c r="I204" s="223"/>
    </row>
    <row r="205" spans="1:9" ht="34.5">
      <c r="A205" s="4" t="s">
        <v>52</v>
      </c>
      <c r="B205" s="24"/>
      <c r="C205" s="25"/>
      <c r="D205" s="28" t="s">
        <v>53</v>
      </c>
      <c r="E205" s="128"/>
      <c r="F205" s="157">
        <f>F206</f>
        <v>543685820</v>
      </c>
      <c r="G205" s="157">
        <f t="shared" ref="G205:H205" si="54">G206</f>
        <v>131654084</v>
      </c>
      <c r="H205" s="157">
        <f t="shared" si="54"/>
        <v>412031736</v>
      </c>
      <c r="I205" s="223"/>
    </row>
    <row r="206" spans="1:9" ht="34.5">
      <c r="A206" s="6" t="s">
        <v>54</v>
      </c>
      <c r="B206" s="26"/>
      <c r="C206" s="27"/>
      <c r="D206" s="29" t="s">
        <v>53</v>
      </c>
      <c r="E206" s="96"/>
      <c r="F206" s="158">
        <f>F208+F211+F216+F219+F222+F230+F234+F244+F261+F241+F227</f>
        <v>543685820</v>
      </c>
      <c r="G206" s="158">
        <f>G208+G211+G216+G219+G222+G230+G234+G244+G261+G241+G227</f>
        <v>131654084</v>
      </c>
      <c r="H206" s="158">
        <f>H208+H211+H216+H219+H222+H230+H234+H244+H261+H241+H227</f>
        <v>412031736</v>
      </c>
      <c r="I206" s="223"/>
    </row>
    <row r="207" spans="1:9" ht="9" customHeight="1">
      <c r="A207" s="6"/>
      <c r="B207" s="26"/>
      <c r="C207" s="27"/>
      <c r="D207" s="30"/>
      <c r="E207" s="96"/>
      <c r="F207" s="159"/>
      <c r="G207" s="160"/>
      <c r="H207" s="159"/>
      <c r="I207" s="223"/>
    </row>
    <row r="208" spans="1:9" ht="50.25">
      <c r="A208" s="6" t="s">
        <v>55</v>
      </c>
      <c r="B208" s="26" t="s">
        <v>38</v>
      </c>
      <c r="C208" s="27" t="s">
        <v>9</v>
      </c>
      <c r="D208" s="31" t="s">
        <v>184</v>
      </c>
      <c r="E208" s="96"/>
      <c r="F208" s="158">
        <f>SUM(F209:F209)</f>
        <v>50000</v>
      </c>
      <c r="G208" s="158">
        <f t="shared" ref="G208:H208" si="55">SUM(G209:G209)</f>
        <v>50000</v>
      </c>
      <c r="H208" s="158">
        <f t="shared" si="55"/>
        <v>0</v>
      </c>
      <c r="I208" s="223"/>
    </row>
    <row r="209" spans="1:9" ht="19.5">
      <c r="A209" s="66"/>
      <c r="B209" s="67"/>
      <c r="C209" s="67"/>
      <c r="D209" s="22"/>
      <c r="E209" s="90" t="s">
        <v>56</v>
      </c>
      <c r="F209" s="159">
        <v>50000</v>
      </c>
      <c r="G209" s="160">
        <v>50000</v>
      </c>
      <c r="H209" s="159">
        <f>F209-G209</f>
        <v>0</v>
      </c>
      <c r="I209" s="223"/>
    </row>
    <row r="210" spans="1:9" ht="11.25" customHeight="1">
      <c r="A210" s="66"/>
      <c r="B210" s="67"/>
      <c r="C210" s="67"/>
      <c r="D210" s="22"/>
      <c r="E210" s="96"/>
      <c r="F210" s="159"/>
      <c r="G210" s="160"/>
      <c r="H210" s="159"/>
      <c r="I210" s="223"/>
    </row>
    <row r="211" spans="1:9" ht="37.5">
      <c r="A211" s="6" t="s">
        <v>57</v>
      </c>
      <c r="B211" s="16">
        <v>6011</v>
      </c>
      <c r="C211" s="8" t="s">
        <v>41</v>
      </c>
      <c r="D211" s="14" t="s">
        <v>58</v>
      </c>
      <c r="E211" s="18"/>
      <c r="F211" s="158">
        <f>SUM(F212:F214)</f>
        <v>4100000</v>
      </c>
      <c r="G211" s="158">
        <f t="shared" ref="G211:H211" si="56">SUM(G212:G214)</f>
        <v>1061700</v>
      </c>
      <c r="H211" s="158">
        <f t="shared" si="56"/>
        <v>3038300</v>
      </c>
      <c r="I211" s="223"/>
    </row>
    <row r="212" spans="1:9" ht="19.5">
      <c r="A212" s="32"/>
      <c r="B212" s="16"/>
      <c r="C212" s="8"/>
      <c r="D212" s="33"/>
      <c r="E212" s="18" t="s">
        <v>106</v>
      </c>
      <c r="F212" s="159">
        <v>2600000</v>
      </c>
      <c r="G212" s="160">
        <v>847700</v>
      </c>
      <c r="H212" s="159">
        <f t="shared" ref="H212:H259" si="57">F212-G212</f>
        <v>1752300</v>
      </c>
      <c r="I212" s="223"/>
    </row>
    <row r="213" spans="1:9" ht="37.5">
      <c r="A213" s="32"/>
      <c r="B213" s="16"/>
      <c r="C213" s="8"/>
      <c r="D213" s="33"/>
      <c r="E213" s="18" t="s">
        <v>307</v>
      </c>
      <c r="F213" s="159">
        <v>1000000</v>
      </c>
      <c r="G213" s="160">
        <v>214000</v>
      </c>
      <c r="H213" s="159">
        <f t="shared" si="57"/>
        <v>786000</v>
      </c>
      <c r="I213" s="223"/>
    </row>
    <row r="214" spans="1:9" ht="19.5">
      <c r="A214" s="53"/>
      <c r="B214" s="54"/>
      <c r="C214" s="54"/>
      <c r="D214" s="22"/>
      <c r="E214" s="120" t="s">
        <v>107</v>
      </c>
      <c r="F214" s="159">
        <v>500000</v>
      </c>
      <c r="G214" s="160"/>
      <c r="H214" s="159">
        <f t="shared" si="57"/>
        <v>500000</v>
      </c>
      <c r="I214" s="223"/>
    </row>
    <row r="215" spans="1:9" ht="13.5" customHeight="1">
      <c r="A215" s="53"/>
      <c r="B215" s="54"/>
      <c r="C215" s="54"/>
      <c r="D215" s="22"/>
      <c r="E215" s="96"/>
      <c r="F215" s="159"/>
      <c r="G215" s="160"/>
      <c r="H215" s="159"/>
      <c r="I215" s="223"/>
    </row>
    <row r="216" spans="1:9" ht="37.5">
      <c r="A216" s="6" t="s">
        <v>59</v>
      </c>
      <c r="B216" s="16">
        <v>6015</v>
      </c>
      <c r="C216" s="8" t="s">
        <v>60</v>
      </c>
      <c r="D216" s="14" t="s">
        <v>61</v>
      </c>
      <c r="E216" s="96"/>
      <c r="F216" s="158">
        <f>F217</f>
        <v>2000000</v>
      </c>
      <c r="G216" s="158">
        <f t="shared" ref="G216:H216" si="58">G217</f>
        <v>517800</v>
      </c>
      <c r="H216" s="158">
        <f t="shared" si="58"/>
        <v>1482200</v>
      </c>
      <c r="I216" s="223"/>
    </row>
    <row r="217" spans="1:9" ht="19.5">
      <c r="A217" s="53"/>
      <c r="B217" s="54"/>
      <c r="C217" s="54"/>
      <c r="D217" s="22"/>
      <c r="E217" s="18" t="s">
        <v>62</v>
      </c>
      <c r="F217" s="159">
        <v>2000000</v>
      </c>
      <c r="G217" s="160">
        <v>517800</v>
      </c>
      <c r="H217" s="159">
        <f t="shared" si="57"/>
        <v>1482200</v>
      </c>
      <c r="I217" s="223"/>
    </row>
    <row r="218" spans="1:9" ht="12.75" customHeight="1">
      <c r="A218" s="53"/>
      <c r="B218" s="54"/>
      <c r="C218" s="54"/>
      <c r="D218" s="22"/>
      <c r="E218" s="96"/>
      <c r="F218" s="159"/>
      <c r="G218" s="160"/>
      <c r="H218" s="159"/>
      <c r="I218" s="223"/>
    </row>
    <row r="219" spans="1:9" ht="56.25">
      <c r="A219" s="6" t="s">
        <v>63</v>
      </c>
      <c r="B219" s="16">
        <v>6017</v>
      </c>
      <c r="C219" s="8" t="s">
        <v>60</v>
      </c>
      <c r="D219" s="14" t="s">
        <v>64</v>
      </c>
      <c r="E219" s="120"/>
      <c r="F219" s="158">
        <f>SUM(F220:F220)</f>
        <v>8000000</v>
      </c>
      <c r="G219" s="158">
        <f t="shared" ref="G219:H219" si="59">SUM(G220:G220)</f>
        <v>4702000</v>
      </c>
      <c r="H219" s="158">
        <f t="shared" si="59"/>
        <v>3298000</v>
      </c>
      <c r="I219" s="223"/>
    </row>
    <row r="220" spans="1:9" ht="19.5">
      <c r="A220" s="6"/>
      <c r="B220" s="26"/>
      <c r="C220" s="27"/>
      <c r="D220" s="14"/>
      <c r="E220" s="89" t="s">
        <v>65</v>
      </c>
      <c r="F220" s="159">
        <v>8000000</v>
      </c>
      <c r="G220" s="160">
        <v>4702000</v>
      </c>
      <c r="H220" s="159">
        <f t="shared" si="57"/>
        <v>3298000</v>
      </c>
      <c r="I220" s="223"/>
    </row>
    <row r="221" spans="1:9" ht="13.5" customHeight="1">
      <c r="A221" s="53"/>
      <c r="B221" s="54"/>
      <c r="C221" s="54"/>
      <c r="D221" s="22"/>
      <c r="E221" s="96"/>
      <c r="F221" s="159"/>
      <c r="G221" s="160"/>
      <c r="H221" s="159"/>
      <c r="I221" s="223"/>
    </row>
    <row r="222" spans="1:9" ht="37.5">
      <c r="A222" s="6" t="s">
        <v>66</v>
      </c>
      <c r="B222" s="16">
        <v>6030</v>
      </c>
      <c r="C222" s="8" t="s">
        <v>60</v>
      </c>
      <c r="D222" s="15" t="s">
        <v>67</v>
      </c>
      <c r="E222" s="96"/>
      <c r="F222" s="158">
        <f>SUM(F223:F225)</f>
        <v>1600000</v>
      </c>
      <c r="G222" s="158">
        <f t="shared" ref="G222:H222" si="60">SUM(G223:G225)</f>
        <v>156220</v>
      </c>
      <c r="H222" s="158">
        <f t="shared" si="60"/>
        <v>1443780</v>
      </c>
      <c r="I222" s="223"/>
    </row>
    <row r="223" spans="1:9" ht="19.5">
      <c r="A223" s="53"/>
      <c r="B223" s="54"/>
      <c r="C223" s="54"/>
      <c r="D223" s="22"/>
      <c r="E223" s="120" t="s">
        <v>104</v>
      </c>
      <c r="F223" s="159">
        <v>100000</v>
      </c>
      <c r="G223" s="160"/>
      <c r="H223" s="159">
        <f t="shared" si="57"/>
        <v>100000</v>
      </c>
      <c r="I223" s="223"/>
    </row>
    <row r="224" spans="1:9" ht="19.5">
      <c r="A224" s="53"/>
      <c r="B224" s="54"/>
      <c r="C224" s="54"/>
      <c r="D224" s="22"/>
      <c r="E224" s="120" t="s">
        <v>68</v>
      </c>
      <c r="F224" s="159">
        <v>500000</v>
      </c>
      <c r="G224" s="160"/>
      <c r="H224" s="159">
        <f t="shared" si="57"/>
        <v>500000</v>
      </c>
      <c r="I224" s="223"/>
    </row>
    <row r="225" spans="1:9" ht="19.5">
      <c r="A225" s="53"/>
      <c r="B225" s="54"/>
      <c r="C225" s="54"/>
      <c r="D225" s="22"/>
      <c r="E225" s="120" t="s">
        <v>105</v>
      </c>
      <c r="F225" s="159">
        <v>1000000</v>
      </c>
      <c r="G225" s="160">
        <v>156220</v>
      </c>
      <c r="H225" s="159">
        <f t="shared" si="57"/>
        <v>843780</v>
      </c>
      <c r="I225" s="223"/>
    </row>
    <row r="226" spans="1:9" ht="10.15" customHeight="1">
      <c r="A226" s="53"/>
      <c r="B226" s="54"/>
      <c r="C226" s="54"/>
      <c r="D226" s="22"/>
      <c r="E226" s="237"/>
      <c r="F226" s="159"/>
      <c r="G226" s="160"/>
      <c r="H226" s="159"/>
      <c r="I226" s="223"/>
    </row>
    <row r="227" spans="1:9" ht="40.9" customHeight="1">
      <c r="A227" s="73">
        <v>1216090</v>
      </c>
      <c r="B227" s="72">
        <v>6090</v>
      </c>
      <c r="C227" s="8" t="s">
        <v>338</v>
      </c>
      <c r="D227" s="102" t="s">
        <v>339</v>
      </c>
      <c r="E227" s="237"/>
      <c r="F227" s="158">
        <f>F228</f>
        <v>400000</v>
      </c>
      <c r="G227" s="158">
        <f t="shared" ref="G227:H227" si="61">G228</f>
        <v>0</v>
      </c>
      <c r="H227" s="158">
        <f t="shared" si="61"/>
        <v>400000</v>
      </c>
      <c r="I227" s="223"/>
    </row>
    <row r="228" spans="1:9" ht="37.5">
      <c r="A228" s="53"/>
      <c r="B228" s="54"/>
      <c r="C228" s="54"/>
      <c r="D228" s="22"/>
      <c r="E228" s="14" t="s">
        <v>340</v>
      </c>
      <c r="F228" s="159">
        <v>400000</v>
      </c>
      <c r="G228" s="160"/>
      <c r="H228" s="159">
        <f>F228-G228</f>
        <v>400000</v>
      </c>
      <c r="I228" s="223"/>
    </row>
    <row r="229" spans="1:9" ht="12.6" customHeight="1">
      <c r="A229" s="53"/>
      <c r="B229" s="54"/>
      <c r="C229" s="54"/>
      <c r="D229" s="22"/>
      <c r="E229" s="96"/>
      <c r="F229" s="159"/>
      <c r="G229" s="160"/>
      <c r="H229" s="159"/>
      <c r="I229" s="223"/>
    </row>
    <row r="230" spans="1:9" ht="37.5">
      <c r="A230" s="6" t="s">
        <v>69</v>
      </c>
      <c r="B230" s="12">
        <v>7310</v>
      </c>
      <c r="C230" s="10" t="s">
        <v>12</v>
      </c>
      <c r="D230" s="14" t="s">
        <v>70</v>
      </c>
      <c r="E230" s="96"/>
      <c r="F230" s="158">
        <f>SUM(F231:F232)</f>
        <v>20000000</v>
      </c>
      <c r="G230" s="158">
        <f>SUM(G231:G232)</f>
        <v>11498290</v>
      </c>
      <c r="H230" s="158">
        <f>SUM(H231:H232)</f>
        <v>8501710</v>
      </c>
      <c r="I230" s="223"/>
    </row>
    <row r="231" spans="1:9" ht="19.5">
      <c r="A231" s="53"/>
      <c r="B231" s="54"/>
      <c r="C231" s="54"/>
      <c r="D231" s="22"/>
      <c r="E231" s="18" t="s">
        <v>71</v>
      </c>
      <c r="F231" s="159">
        <v>5000000</v>
      </c>
      <c r="G231" s="160">
        <v>3363300</v>
      </c>
      <c r="H231" s="159">
        <f t="shared" si="57"/>
        <v>1636700</v>
      </c>
      <c r="I231" s="223"/>
    </row>
    <row r="232" spans="1:9" ht="19.5">
      <c r="A232" s="53"/>
      <c r="B232" s="54"/>
      <c r="C232" s="54"/>
      <c r="D232" s="22"/>
      <c r="E232" s="18" t="s">
        <v>157</v>
      </c>
      <c r="F232" s="159">
        <v>15000000</v>
      </c>
      <c r="G232" s="160">
        <v>8134990</v>
      </c>
      <c r="H232" s="159">
        <f t="shared" si="57"/>
        <v>6865010</v>
      </c>
      <c r="I232" s="223"/>
    </row>
    <row r="233" spans="1:9" ht="15" customHeight="1">
      <c r="A233" s="53"/>
      <c r="B233" s="54"/>
      <c r="C233" s="54"/>
      <c r="D233" s="22"/>
      <c r="E233" s="96"/>
      <c r="F233" s="159"/>
      <c r="G233" s="160"/>
      <c r="H233" s="159"/>
      <c r="I233" s="223"/>
    </row>
    <row r="234" spans="1:9" ht="50.25">
      <c r="A234" s="6" t="s">
        <v>72</v>
      </c>
      <c r="B234" s="12">
        <v>7461</v>
      </c>
      <c r="C234" s="34" t="s">
        <v>73</v>
      </c>
      <c r="D234" s="9" t="s">
        <v>74</v>
      </c>
      <c r="E234" s="130"/>
      <c r="F234" s="158">
        <f>SUM(F235:F239)</f>
        <v>19150000</v>
      </c>
      <c r="G234" s="158">
        <f>SUM(G235:G239)</f>
        <v>12860300</v>
      </c>
      <c r="H234" s="158">
        <f>SUM(H235:H239)</f>
        <v>6289700</v>
      </c>
      <c r="I234" s="223"/>
    </row>
    <row r="235" spans="1:9" ht="19.5">
      <c r="A235" s="6"/>
      <c r="B235" s="35"/>
      <c r="C235" s="36"/>
      <c r="D235" s="13"/>
      <c r="E235" s="18" t="s">
        <v>75</v>
      </c>
      <c r="F235" s="159">
        <v>10000000</v>
      </c>
      <c r="G235" s="160">
        <v>7324600</v>
      </c>
      <c r="H235" s="159">
        <f t="shared" si="57"/>
        <v>2675400</v>
      </c>
      <c r="I235" s="223"/>
    </row>
    <row r="236" spans="1:9" ht="19.5">
      <c r="A236" s="6"/>
      <c r="B236" s="35"/>
      <c r="C236" s="36"/>
      <c r="D236" s="13"/>
      <c r="E236" s="120" t="s">
        <v>76</v>
      </c>
      <c r="F236" s="159">
        <v>3650000</v>
      </c>
      <c r="G236" s="160">
        <v>1188600</v>
      </c>
      <c r="H236" s="159">
        <f t="shared" si="57"/>
        <v>2461400</v>
      </c>
      <c r="I236" s="223"/>
    </row>
    <row r="237" spans="1:9" ht="19.5">
      <c r="A237" s="6"/>
      <c r="B237" s="35"/>
      <c r="C237" s="36"/>
      <c r="D237" s="13"/>
      <c r="E237" s="120" t="s">
        <v>156</v>
      </c>
      <c r="F237" s="159">
        <v>500000</v>
      </c>
      <c r="G237" s="160"/>
      <c r="H237" s="159">
        <f t="shared" si="57"/>
        <v>500000</v>
      </c>
      <c r="I237" s="223"/>
    </row>
    <row r="238" spans="1:9" ht="37.5">
      <c r="A238" s="6"/>
      <c r="B238" s="35"/>
      <c r="C238" s="36"/>
      <c r="D238" s="13"/>
      <c r="E238" s="14" t="s">
        <v>242</v>
      </c>
      <c r="F238" s="159">
        <v>4500000</v>
      </c>
      <c r="G238" s="160">
        <v>4091300</v>
      </c>
      <c r="H238" s="159">
        <f t="shared" si="57"/>
        <v>408700</v>
      </c>
      <c r="I238" s="223"/>
    </row>
    <row r="239" spans="1:9" ht="19.5">
      <c r="A239" s="6"/>
      <c r="B239" s="35"/>
      <c r="C239" s="36"/>
      <c r="D239" s="13"/>
      <c r="E239" s="120" t="s">
        <v>77</v>
      </c>
      <c r="F239" s="159">
        <v>500000</v>
      </c>
      <c r="G239" s="160">
        <v>255800</v>
      </c>
      <c r="H239" s="159">
        <f t="shared" si="57"/>
        <v>244200</v>
      </c>
      <c r="I239" s="223"/>
    </row>
    <row r="240" spans="1:9" ht="10.5" customHeight="1">
      <c r="A240" s="6"/>
      <c r="B240" s="35"/>
      <c r="C240" s="36"/>
      <c r="D240" s="13"/>
      <c r="E240" s="120"/>
      <c r="F240" s="159"/>
      <c r="G240" s="160"/>
      <c r="H240" s="159"/>
      <c r="I240" s="223"/>
    </row>
    <row r="241" spans="1:12" ht="70.5" customHeight="1">
      <c r="A241" s="6" t="s">
        <v>258</v>
      </c>
      <c r="B241" s="72">
        <v>7463</v>
      </c>
      <c r="C241" s="74" t="s">
        <v>73</v>
      </c>
      <c r="D241" s="9" t="s">
        <v>259</v>
      </c>
      <c r="E241" s="120"/>
      <c r="F241" s="158">
        <f>SUM(F242:F242)</f>
        <v>801000</v>
      </c>
      <c r="G241" s="158">
        <f>SUM(G242:G242)</f>
        <v>0</v>
      </c>
      <c r="H241" s="158">
        <f>SUM(H242:H242)</f>
        <v>801000</v>
      </c>
      <c r="I241" s="223"/>
    </row>
    <row r="242" spans="1:12" ht="54" customHeight="1">
      <c r="A242" s="6"/>
      <c r="B242" s="72"/>
      <c r="C242" s="74"/>
      <c r="D242" s="14"/>
      <c r="E242" s="244" t="s">
        <v>308</v>
      </c>
      <c r="F242" s="204">
        <v>801000</v>
      </c>
      <c r="G242" s="243"/>
      <c r="H242" s="204">
        <f>F242-G242</f>
        <v>801000</v>
      </c>
      <c r="I242" s="223"/>
    </row>
    <row r="243" spans="1:12" ht="19.5">
      <c r="A243" s="53"/>
      <c r="B243" s="54"/>
      <c r="C243" s="54"/>
      <c r="D243" s="22"/>
      <c r="E243" s="96"/>
      <c r="F243" s="159"/>
      <c r="G243" s="160"/>
      <c r="H243" s="159"/>
      <c r="I243" s="223"/>
    </row>
    <row r="244" spans="1:12" ht="37.5">
      <c r="A244" s="6" t="s">
        <v>78</v>
      </c>
      <c r="B244" s="12">
        <v>7670</v>
      </c>
      <c r="C244" s="34" t="s">
        <v>23</v>
      </c>
      <c r="D244" s="14" t="s">
        <v>24</v>
      </c>
      <c r="E244" s="18"/>
      <c r="F244" s="158">
        <f>SUM(F245:F259)</f>
        <v>474079820</v>
      </c>
      <c r="G244" s="158">
        <f t="shared" ref="G244:H244" si="62">SUM(G245:G259)</f>
        <v>91497774</v>
      </c>
      <c r="H244" s="158">
        <f t="shared" si="62"/>
        <v>382582046</v>
      </c>
      <c r="I244" s="223"/>
    </row>
    <row r="245" spans="1:12" ht="56.25">
      <c r="A245" s="6"/>
      <c r="B245" s="35"/>
      <c r="C245" s="36"/>
      <c r="D245" s="13"/>
      <c r="E245" s="142" t="s">
        <v>223</v>
      </c>
      <c r="F245" s="163">
        <v>1500000</v>
      </c>
      <c r="G245" s="171"/>
      <c r="H245" s="163">
        <f t="shared" si="57"/>
        <v>1500000</v>
      </c>
      <c r="I245" s="223"/>
    </row>
    <row r="246" spans="1:12" ht="56.25">
      <c r="A246" s="6"/>
      <c r="B246" s="35"/>
      <c r="C246" s="36"/>
      <c r="D246" s="13"/>
      <c r="E246" s="200" t="s">
        <v>251</v>
      </c>
      <c r="F246" s="163">
        <v>1870000</v>
      </c>
      <c r="G246" s="171">
        <v>1601600</v>
      </c>
      <c r="H246" s="163">
        <f t="shared" si="57"/>
        <v>268400</v>
      </c>
      <c r="I246" s="223"/>
    </row>
    <row r="247" spans="1:12" s="187" customFormat="1" ht="40.15" customHeight="1">
      <c r="A247" s="78"/>
      <c r="B247" s="35"/>
      <c r="C247" s="36"/>
      <c r="D247" s="13"/>
      <c r="E247" s="199" t="s">
        <v>243</v>
      </c>
      <c r="F247" s="167">
        <v>4000000</v>
      </c>
      <c r="G247" s="179"/>
      <c r="H247" s="167">
        <f t="shared" si="57"/>
        <v>4000000</v>
      </c>
      <c r="I247" s="223"/>
      <c r="J247" s="283"/>
      <c r="L247" s="223"/>
    </row>
    <row r="248" spans="1:12" ht="24" customHeight="1">
      <c r="A248" s="6"/>
      <c r="B248" s="35"/>
      <c r="C248" s="36"/>
      <c r="D248" s="13"/>
      <c r="E248" s="131" t="s">
        <v>158</v>
      </c>
      <c r="F248" s="165">
        <v>5500000</v>
      </c>
      <c r="G248" s="160">
        <v>5012950</v>
      </c>
      <c r="H248" s="167">
        <f t="shared" si="57"/>
        <v>487050</v>
      </c>
      <c r="I248" s="223"/>
    </row>
    <row r="249" spans="1:12" ht="53.25" customHeight="1">
      <c r="A249" s="6"/>
      <c r="B249" s="35"/>
      <c r="C249" s="36"/>
      <c r="D249" s="13"/>
      <c r="E249" s="183" t="s">
        <v>250</v>
      </c>
      <c r="F249" s="161">
        <v>378900000</v>
      </c>
      <c r="G249" s="184">
        <v>49475124.240000002</v>
      </c>
      <c r="H249" s="161">
        <f t="shared" si="57"/>
        <v>329424875.75999999</v>
      </c>
      <c r="I249" s="223"/>
    </row>
    <row r="250" spans="1:12" ht="56.25">
      <c r="A250" s="6"/>
      <c r="B250" s="35"/>
      <c r="C250" s="36"/>
      <c r="D250" s="13"/>
      <c r="E250" s="183" t="s">
        <v>252</v>
      </c>
      <c r="F250" s="161">
        <v>1519220</v>
      </c>
      <c r="G250" s="184">
        <v>528316.88</v>
      </c>
      <c r="H250" s="161">
        <f t="shared" si="57"/>
        <v>990903.12</v>
      </c>
      <c r="I250" s="223"/>
    </row>
    <row r="251" spans="1:12" ht="75">
      <c r="A251" s="6"/>
      <c r="B251" s="35"/>
      <c r="C251" s="265"/>
      <c r="D251" s="13"/>
      <c r="E251" s="266" t="s">
        <v>327</v>
      </c>
      <c r="F251" s="204">
        <v>15000000</v>
      </c>
      <c r="G251" s="205"/>
      <c r="H251" s="204">
        <f t="shared" si="57"/>
        <v>15000000</v>
      </c>
      <c r="I251" s="223"/>
    </row>
    <row r="252" spans="1:12" ht="37.5">
      <c r="A252" s="6"/>
      <c r="B252" s="35"/>
      <c r="C252" s="36"/>
      <c r="D252" s="13"/>
      <c r="E252" s="98" t="s">
        <v>108</v>
      </c>
      <c r="F252" s="165">
        <v>16692000</v>
      </c>
      <c r="G252" s="160">
        <v>15693452.83</v>
      </c>
      <c r="H252" s="167">
        <f t="shared" si="57"/>
        <v>998547.16999999993</v>
      </c>
      <c r="I252" s="223"/>
      <c r="L252" s="303"/>
    </row>
    <row r="253" spans="1:12" ht="37.5">
      <c r="A253" s="6"/>
      <c r="B253" s="35"/>
      <c r="C253" s="36"/>
      <c r="D253" s="13"/>
      <c r="E253" s="98" t="s">
        <v>109</v>
      </c>
      <c r="F253" s="165">
        <v>22248600</v>
      </c>
      <c r="G253" s="160">
        <v>7739426</v>
      </c>
      <c r="H253" s="167">
        <f t="shared" si="57"/>
        <v>14509174</v>
      </c>
      <c r="I253" s="223"/>
      <c r="L253" s="303"/>
    </row>
    <row r="254" spans="1:12" ht="75">
      <c r="A254" s="6"/>
      <c r="B254" s="35"/>
      <c r="C254" s="265"/>
      <c r="D254" s="13"/>
      <c r="E254" s="156" t="s">
        <v>328</v>
      </c>
      <c r="F254" s="165">
        <v>7350000</v>
      </c>
      <c r="G254" s="160">
        <v>5203904.05</v>
      </c>
      <c r="H254" s="167">
        <f t="shared" si="57"/>
        <v>2146095.9500000002</v>
      </c>
      <c r="I254" s="223"/>
    </row>
    <row r="255" spans="1:12" ht="25.15" customHeight="1">
      <c r="A255" s="6"/>
      <c r="B255" s="35"/>
      <c r="C255" s="36"/>
      <c r="D255" s="13"/>
      <c r="E255" s="18" t="s">
        <v>122</v>
      </c>
      <c r="F255" s="167">
        <v>10150000</v>
      </c>
      <c r="G255" s="160"/>
      <c r="H255" s="167">
        <f t="shared" si="57"/>
        <v>10150000</v>
      </c>
      <c r="I255" s="223"/>
    </row>
    <row r="256" spans="1:12" ht="37.5">
      <c r="A256" s="6"/>
      <c r="B256" s="35"/>
      <c r="C256" s="36"/>
      <c r="D256" s="13"/>
      <c r="E256" s="98" t="s">
        <v>159</v>
      </c>
      <c r="F256" s="165">
        <v>2850000</v>
      </c>
      <c r="G256" s="160">
        <v>1050000</v>
      </c>
      <c r="H256" s="167">
        <f t="shared" si="57"/>
        <v>1800000</v>
      </c>
      <c r="I256" s="223"/>
    </row>
    <row r="257" spans="1:9" ht="37.5">
      <c r="A257" s="6"/>
      <c r="B257" s="35"/>
      <c r="C257" s="36"/>
      <c r="D257" s="13"/>
      <c r="E257" s="98" t="s">
        <v>161</v>
      </c>
      <c r="F257" s="165">
        <v>3600000</v>
      </c>
      <c r="G257" s="160">
        <v>3500000</v>
      </c>
      <c r="H257" s="159">
        <f t="shared" si="57"/>
        <v>100000</v>
      </c>
      <c r="I257" s="223"/>
    </row>
    <row r="258" spans="1:9" ht="57.75" customHeight="1">
      <c r="A258" s="6"/>
      <c r="B258" s="35"/>
      <c r="C258" s="36"/>
      <c r="D258" s="13"/>
      <c r="E258" s="245" t="s">
        <v>309</v>
      </c>
      <c r="F258" s="165">
        <v>400000</v>
      </c>
      <c r="G258" s="160"/>
      <c r="H258" s="159">
        <f t="shared" si="57"/>
        <v>400000</v>
      </c>
      <c r="I258" s="223"/>
    </row>
    <row r="259" spans="1:9" ht="19.5">
      <c r="A259" s="6"/>
      <c r="B259" s="35"/>
      <c r="C259" s="36"/>
      <c r="D259" s="13"/>
      <c r="E259" s="98" t="s">
        <v>160</v>
      </c>
      <c r="F259" s="159">
        <v>2500000</v>
      </c>
      <c r="G259" s="160">
        <v>1693000</v>
      </c>
      <c r="H259" s="159">
        <f t="shared" si="57"/>
        <v>807000</v>
      </c>
      <c r="I259" s="223"/>
    </row>
    <row r="260" spans="1:9" ht="10.9" customHeight="1">
      <c r="A260" s="6"/>
      <c r="B260" s="35"/>
      <c r="C260" s="36"/>
      <c r="D260" s="13"/>
      <c r="E260" s="98"/>
      <c r="F260" s="159"/>
      <c r="G260" s="160"/>
      <c r="H260" s="159"/>
      <c r="I260" s="223"/>
    </row>
    <row r="261" spans="1:9" ht="56.25">
      <c r="A261" s="6" t="s">
        <v>244</v>
      </c>
      <c r="B261" s="67">
        <v>8110</v>
      </c>
      <c r="C261" s="201" t="s">
        <v>245</v>
      </c>
      <c r="D261" s="14" t="s">
        <v>246</v>
      </c>
      <c r="E261" s="98"/>
      <c r="F261" s="158">
        <f>SUM(F262:F264)</f>
        <v>13505000</v>
      </c>
      <c r="G261" s="158">
        <f t="shared" ref="G261:H261" si="63">SUM(G262:G264)</f>
        <v>9310000</v>
      </c>
      <c r="H261" s="158">
        <f t="shared" si="63"/>
        <v>4195000</v>
      </c>
      <c r="I261" s="223"/>
    </row>
    <row r="262" spans="1:9" ht="37.5">
      <c r="A262" s="6"/>
      <c r="B262" s="67"/>
      <c r="C262" s="201"/>
      <c r="D262" s="14"/>
      <c r="E262" s="11" t="s">
        <v>260</v>
      </c>
      <c r="F262" s="159">
        <v>310000</v>
      </c>
      <c r="G262" s="159">
        <v>310000</v>
      </c>
      <c r="H262" s="159">
        <f>F262-G262</f>
        <v>0</v>
      </c>
      <c r="I262" s="223"/>
    </row>
    <row r="263" spans="1:9" ht="56.25">
      <c r="A263" s="6"/>
      <c r="B263" s="67"/>
      <c r="C263" s="299"/>
      <c r="D263" s="14"/>
      <c r="E263" s="14" t="s">
        <v>361</v>
      </c>
      <c r="F263" s="159">
        <v>3530000</v>
      </c>
      <c r="G263" s="159"/>
      <c r="H263" s="159">
        <f>F263-G263</f>
        <v>3530000</v>
      </c>
      <c r="I263" s="223"/>
    </row>
    <row r="264" spans="1:9" ht="75">
      <c r="A264" s="6"/>
      <c r="B264" s="35"/>
      <c r="C264" s="36"/>
      <c r="D264" s="13"/>
      <c r="E264" s="14" t="s">
        <v>247</v>
      </c>
      <c r="F264" s="159">
        <v>9665000</v>
      </c>
      <c r="G264" s="160">
        <v>9000000</v>
      </c>
      <c r="H264" s="159">
        <f>F264-G264</f>
        <v>665000</v>
      </c>
      <c r="I264" s="223"/>
    </row>
    <row r="265" spans="1:9" ht="19.5">
      <c r="A265" s="53"/>
      <c r="B265" s="54"/>
      <c r="C265" s="54"/>
      <c r="D265" s="22"/>
      <c r="E265" s="96"/>
      <c r="F265" s="159"/>
      <c r="G265" s="160"/>
      <c r="H265" s="159"/>
      <c r="I265" s="223"/>
    </row>
    <row r="266" spans="1:9" ht="39">
      <c r="A266" s="23">
        <v>1400000</v>
      </c>
      <c r="B266" s="37"/>
      <c r="C266" s="38"/>
      <c r="D266" s="19" t="s">
        <v>79</v>
      </c>
      <c r="E266" s="132"/>
      <c r="F266" s="157">
        <f>F267</f>
        <v>930000</v>
      </c>
      <c r="G266" s="157">
        <f t="shared" ref="G266:H266" si="64">G267</f>
        <v>133000</v>
      </c>
      <c r="H266" s="157">
        <f t="shared" si="64"/>
        <v>797000</v>
      </c>
      <c r="I266" s="223"/>
    </row>
    <row r="267" spans="1:9" ht="39">
      <c r="A267" s="21">
        <v>1410000</v>
      </c>
      <c r="B267" s="35"/>
      <c r="C267" s="39"/>
      <c r="D267" s="20" t="s">
        <v>80</v>
      </c>
      <c r="E267" s="133"/>
      <c r="F267" s="158">
        <f>F269+F272</f>
        <v>930000</v>
      </c>
      <c r="G267" s="158">
        <f t="shared" ref="G267:H267" si="65">G269+G272</f>
        <v>133000</v>
      </c>
      <c r="H267" s="158">
        <f t="shared" si="65"/>
        <v>797000</v>
      </c>
      <c r="I267" s="223"/>
    </row>
    <row r="268" spans="1:9" ht="10.5" customHeight="1">
      <c r="A268" s="6"/>
      <c r="B268" s="35"/>
      <c r="C268" s="39"/>
      <c r="D268" s="13"/>
      <c r="E268" s="133"/>
      <c r="F268" s="159"/>
      <c r="G268" s="160"/>
      <c r="H268" s="159"/>
      <c r="I268" s="223"/>
    </row>
    <row r="269" spans="1:9" ht="51.75">
      <c r="A269" s="6" t="s">
        <v>81</v>
      </c>
      <c r="B269" s="8" t="s">
        <v>38</v>
      </c>
      <c r="C269" s="8" t="s">
        <v>9</v>
      </c>
      <c r="D269" s="9" t="s">
        <v>184</v>
      </c>
      <c r="E269" s="91"/>
      <c r="F269" s="158">
        <f>SUM(F270:F270)</f>
        <v>581000</v>
      </c>
      <c r="G269" s="158">
        <f t="shared" ref="G269:H269" si="66">SUM(G270:G270)</f>
        <v>71000</v>
      </c>
      <c r="H269" s="158">
        <f t="shared" si="66"/>
        <v>510000</v>
      </c>
      <c r="I269" s="223"/>
    </row>
    <row r="270" spans="1:9" ht="19.5">
      <c r="A270" s="6"/>
      <c r="B270" s="8"/>
      <c r="C270" s="8"/>
      <c r="D270" s="33"/>
      <c r="E270" s="18" t="s">
        <v>39</v>
      </c>
      <c r="F270" s="159">
        <v>581000</v>
      </c>
      <c r="G270" s="160">
        <v>71000</v>
      </c>
      <c r="H270" s="159">
        <f>F270-G270</f>
        <v>510000</v>
      </c>
      <c r="I270" s="223"/>
    </row>
    <row r="271" spans="1:9" ht="12" customHeight="1">
      <c r="A271" s="6"/>
      <c r="B271" s="8"/>
      <c r="C271" s="8"/>
      <c r="D271" s="33"/>
      <c r="E271" s="134"/>
      <c r="F271" s="159"/>
      <c r="G271" s="160"/>
      <c r="H271" s="159"/>
      <c r="I271" s="223"/>
    </row>
    <row r="272" spans="1:9" ht="39.75" customHeight="1">
      <c r="A272" s="6" t="s">
        <v>82</v>
      </c>
      <c r="B272" s="8" t="s">
        <v>83</v>
      </c>
      <c r="C272" s="8" t="s">
        <v>23</v>
      </c>
      <c r="D272" s="17" t="s">
        <v>84</v>
      </c>
      <c r="E272" s="134"/>
      <c r="F272" s="158">
        <f>SUM(F273:F274)</f>
        <v>349000</v>
      </c>
      <c r="G272" s="158">
        <f t="shared" ref="G272:H272" si="67">SUM(G273:G274)</f>
        <v>62000</v>
      </c>
      <c r="H272" s="158">
        <f t="shared" si="67"/>
        <v>287000</v>
      </c>
      <c r="I272" s="223"/>
    </row>
    <row r="273" spans="1:9" ht="135.6" customHeight="1">
      <c r="A273" s="6"/>
      <c r="B273" s="8"/>
      <c r="C273" s="8"/>
      <c r="D273" s="17"/>
      <c r="E273" s="300" t="s">
        <v>362</v>
      </c>
      <c r="F273" s="159">
        <v>99000</v>
      </c>
      <c r="G273" s="158"/>
      <c r="H273" s="159">
        <f t="shared" ref="H273:H274" si="68">F273-G273</f>
        <v>99000</v>
      </c>
      <c r="I273" s="223"/>
    </row>
    <row r="274" spans="1:9" ht="56.25">
      <c r="A274" s="6"/>
      <c r="B274" s="8"/>
      <c r="C274" s="8"/>
      <c r="D274" s="33"/>
      <c r="E274" s="120" t="s">
        <v>162</v>
      </c>
      <c r="F274" s="159">
        <v>250000</v>
      </c>
      <c r="G274" s="160">
        <v>62000</v>
      </c>
      <c r="H274" s="159">
        <f t="shared" si="68"/>
        <v>188000</v>
      </c>
      <c r="I274" s="223"/>
    </row>
    <row r="275" spans="1:9" ht="19.5">
      <c r="A275" s="6"/>
      <c r="B275" s="8"/>
      <c r="C275" s="8"/>
      <c r="D275" s="33"/>
      <c r="E275" s="120"/>
      <c r="F275" s="159"/>
      <c r="G275" s="160"/>
      <c r="H275" s="159"/>
      <c r="I275" s="223"/>
    </row>
    <row r="276" spans="1:9" ht="39">
      <c r="A276" s="4" t="s">
        <v>85</v>
      </c>
      <c r="B276" s="37"/>
      <c r="C276" s="38"/>
      <c r="D276" s="5" t="s">
        <v>86</v>
      </c>
      <c r="E276" s="128"/>
      <c r="F276" s="157">
        <f>F277</f>
        <v>144048000</v>
      </c>
      <c r="G276" s="157">
        <f t="shared" ref="G276:H276" si="69">G277</f>
        <v>11519400</v>
      </c>
      <c r="H276" s="157">
        <f t="shared" si="69"/>
        <v>132528600</v>
      </c>
      <c r="I276" s="223"/>
    </row>
    <row r="277" spans="1:9" ht="39">
      <c r="A277" s="6" t="s">
        <v>87</v>
      </c>
      <c r="B277" s="35"/>
      <c r="C277" s="39"/>
      <c r="D277" s="7" t="s">
        <v>86</v>
      </c>
      <c r="E277" s="96"/>
      <c r="F277" s="158">
        <f>F300+F297+F286+F303+F279+F289+F294+F282+F315</f>
        <v>144048000</v>
      </c>
      <c r="G277" s="158">
        <f>G300+G297+G286+G303+G279+G289+G294+G282+G315</f>
        <v>11519400</v>
      </c>
      <c r="H277" s="158">
        <f>H300+H297+H286+H303+H279+H289+H294+H282+H315</f>
        <v>132528600</v>
      </c>
      <c r="I277" s="223"/>
    </row>
    <row r="278" spans="1:9" ht="19.5">
      <c r="A278" s="6"/>
      <c r="B278" s="35"/>
      <c r="C278" s="35"/>
      <c r="D278" s="7"/>
      <c r="E278" s="96"/>
      <c r="F278" s="159"/>
      <c r="G278" s="160"/>
      <c r="H278" s="159"/>
      <c r="I278" s="223"/>
    </row>
    <row r="279" spans="1:9" ht="50.25">
      <c r="A279" s="6" t="s">
        <v>171</v>
      </c>
      <c r="B279" s="8" t="s">
        <v>38</v>
      </c>
      <c r="C279" s="8" t="s">
        <v>9</v>
      </c>
      <c r="D279" s="9" t="s">
        <v>184</v>
      </c>
      <c r="E279" s="96"/>
      <c r="F279" s="158">
        <f>F280</f>
        <v>800000</v>
      </c>
      <c r="G279" s="158">
        <f t="shared" ref="G279:H279" si="70">G280</f>
        <v>15000</v>
      </c>
      <c r="H279" s="158">
        <f t="shared" si="70"/>
        <v>785000</v>
      </c>
      <c r="I279" s="223"/>
    </row>
    <row r="280" spans="1:9" ht="37.5">
      <c r="A280" s="6"/>
      <c r="B280" s="35"/>
      <c r="C280" s="35"/>
      <c r="D280" s="7"/>
      <c r="E280" s="120" t="s">
        <v>172</v>
      </c>
      <c r="F280" s="159">
        <v>800000</v>
      </c>
      <c r="G280" s="160">
        <v>15000</v>
      </c>
      <c r="H280" s="159">
        <f>F280-G280</f>
        <v>785000</v>
      </c>
      <c r="I280" s="223"/>
    </row>
    <row r="281" spans="1:9" ht="7.9" customHeight="1">
      <c r="A281" s="6"/>
      <c r="B281" s="35"/>
      <c r="C281" s="35"/>
      <c r="D281" s="7"/>
      <c r="E281" s="120"/>
      <c r="F281" s="159"/>
      <c r="G281" s="160"/>
      <c r="H281" s="159"/>
      <c r="I281" s="223"/>
    </row>
    <row r="282" spans="1:9" ht="72" customHeight="1">
      <c r="A282" s="6" t="s">
        <v>218</v>
      </c>
      <c r="B282" s="72">
        <v>3104</v>
      </c>
      <c r="C282" s="72">
        <v>1020</v>
      </c>
      <c r="D282" s="279" t="s">
        <v>219</v>
      </c>
      <c r="E282" s="22"/>
      <c r="F282" s="158">
        <f>SUM(F283:F284)</f>
        <v>610000</v>
      </c>
      <c r="G282" s="158">
        <f t="shared" ref="G282:H282" si="71">SUM(G283:G284)</f>
        <v>600000</v>
      </c>
      <c r="H282" s="158">
        <f t="shared" si="71"/>
        <v>10000</v>
      </c>
      <c r="I282" s="223"/>
    </row>
    <row r="283" spans="1:9" ht="41.25" customHeight="1">
      <c r="A283" s="6"/>
      <c r="B283" s="54"/>
      <c r="C283" s="54"/>
      <c r="D283" s="7"/>
      <c r="E283" s="188" t="s">
        <v>220</v>
      </c>
      <c r="F283" s="159">
        <v>360000</v>
      </c>
      <c r="G283" s="160">
        <v>350000</v>
      </c>
      <c r="H283" s="159">
        <f>F283-G283</f>
        <v>10000</v>
      </c>
      <c r="I283" s="223"/>
    </row>
    <row r="284" spans="1:9" ht="75">
      <c r="A284" s="6"/>
      <c r="B284" s="54"/>
      <c r="C284" s="54"/>
      <c r="D284" s="7"/>
      <c r="E284" s="188" t="s">
        <v>283</v>
      </c>
      <c r="F284" s="159">
        <v>250000</v>
      </c>
      <c r="G284" s="160">
        <v>250000</v>
      </c>
      <c r="H284" s="159">
        <f>F284-G284</f>
        <v>0</v>
      </c>
      <c r="I284" s="223"/>
    </row>
    <row r="285" spans="1:9" ht="19.5">
      <c r="A285" s="6"/>
      <c r="B285" s="35"/>
      <c r="C285" s="35"/>
      <c r="D285" s="7"/>
      <c r="E285" s="96"/>
      <c r="F285" s="159"/>
      <c r="G285" s="160"/>
      <c r="H285" s="159"/>
      <c r="I285" s="223"/>
    </row>
    <row r="286" spans="1:9" ht="37.5">
      <c r="A286" s="6" t="s">
        <v>168</v>
      </c>
      <c r="B286" s="16">
        <v>7321</v>
      </c>
      <c r="C286" s="8" t="s">
        <v>12</v>
      </c>
      <c r="D286" s="14" t="s">
        <v>169</v>
      </c>
      <c r="E286" s="120"/>
      <c r="F286" s="158">
        <f>F287</f>
        <v>5000000</v>
      </c>
      <c r="G286" s="158">
        <f t="shared" ref="G286:H286" si="72">G287</f>
        <v>0</v>
      </c>
      <c r="H286" s="158">
        <f t="shared" si="72"/>
        <v>5000000</v>
      </c>
      <c r="I286" s="223"/>
    </row>
    <row r="287" spans="1:9" ht="56.25">
      <c r="A287" s="53"/>
      <c r="B287" s="54"/>
      <c r="C287" s="54"/>
      <c r="D287" s="22"/>
      <c r="E287" s="135" t="s">
        <v>203</v>
      </c>
      <c r="F287" s="159">
        <v>5000000</v>
      </c>
      <c r="G287" s="160"/>
      <c r="H287" s="159">
        <f t="shared" ref="H287:H313" si="73">F287-G287</f>
        <v>5000000</v>
      </c>
      <c r="I287" s="223"/>
    </row>
    <row r="288" spans="1:9" ht="19.5">
      <c r="A288" s="53"/>
      <c r="B288" s="54"/>
      <c r="C288" s="54"/>
      <c r="D288" s="22"/>
      <c r="E288" s="135"/>
      <c r="F288" s="159"/>
      <c r="G288" s="160"/>
      <c r="H288" s="159"/>
      <c r="I288" s="223"/>
    </row>
    <row r="289" spans="1:9" ht="37.5">
      <c r="A289" s="6" t="s">
        <v>173</v>
      </c>
      <c r="B289" s="16">
        <v>7322</v>
      </c>
      <c r="C289" s="8" t="s">
        <v>12</v>
      </c>
      <c r="D289" s="14" t="s">
        <v>174</v>
      </c>
      <c r="E289" s="120"/>
      <c r="F289" s="158">
        <f>SUM(F290:F292)</f>
        <v>35113000</v>
      </c>
      <c r="G289" s="158">
        <f>SUM(G290:G292)</f>
        <v>7489000</v>
      </c>
      <c r="H289" s="158">
        <f>SUM(H290:H292)</f>
        <v>27624000</v>
      </c>
      <c r="I289" s="223"/>
    </row>
    <row r="290" spans="1:9" ht="75">
      <c r="A290" s="53"/>
      <c r="B290" s="54"/>
      <c r="C290" s="54"/>
      <c r="D290" s="22"/>
      <c r="E290" s="120" t="s">
        <v>200</v>
      </c>
      <c r="F290" s="159">
        <v>4093000</v>
      </c>
      <c r="G290" s="160">
        <v>4093000</v>
      </c>
      <c r="H290" s="159">
        <f t="shared" si="73"/>
        <v>0</v>
      </c>
      <c r="I290" s="223"/>
    </row>
    <row r="291" spans="1:9" ht="75">
      <c r="A291" s="53"/>
      <c r="B291" s="54"/>
      <c r="C291" s="54"/>
      <c r="D291" s="22"/>
      <c r="E291" s="210" t="s">
        <v>199</v>
      </c>
      <c r="F291" s="159">
        <v>27275000</v>
      </c>
      <c r="G291" s="160">
        <v>871000</v>
      </c>
      <c r="H291" s="159">
        <f t="shared" si="73"/>
        <v>26404000</v>
      </c>
      <c r="I291" s="223"/>
    </row>
    <row r="292" spans="1:9" ht="39.6" customHeight="1">
      <c r="A292" s="53"/>
      <c r="B292" s="54"/>
      <c r="C292" s="54"/>
      <c r="D292" s="22"/>
      <c r="E292" s="98" t="s">
        <v>221</v>
      </c>
      <c r="F292" s="159">
        <v>3745000</v>
      </c>
      <c r="G292" s="160">
        <v>2525000</v>
      </c>
      <c r="H292" s="159">
        <f t="shared" si="73"/>
        <v>1220000</v>
      </c>
      <c r="I292" s="223"/>
    </row>
    <row r="293" spans="1:9" ht="19.5">
      <c r="A293" s="53"/>
      <c r="B293" s="54"/>
      <c r="C293" s="54"/>
      <c r="D293" s="22"/>
      <c r="E293" s="120"/>
      <c r="F293" s="159"/>
      <c r="G293" s="160"/>
      <c r="H293" s="159"/>
      <c r="I293" s="223"/>
    </row>
    <row r="294" spans="1:9" ht="37.5">
      <c r="A294" s="6" t="s">
        <v>175</v>
      </c>
      <c r="B294" s="16">
        <v>7324</v>
      </c>
      <c r="C294" s="8" t="s">
        <v>12</v>
      </c>
      <c r="D294" s="15" t="s">
        <v>176</v>
      </c>
      <c r="E294" s="120"/>
      <c r="F294" s="158">
        <f>SUM(F295:F295)</f>
        <v>150000</v>
      </c>
      <c r="G294" s="158">
        <f>SUM(G295:G295)</f>
        <v>0</v>
      </c>
      <c r="H294" s="158">
        <f>SUM(H295:H295)</f>
        <v>150000</v>
      </c>
      <c r="I294" s="223"/>
    </row>
    <row r="295" spans="1:9" ht="37.5">
      <c r="A295" s="53"/>
      <c r="B295" s="54"/>
      <c r="C295" s="54"/>
      <c r="D295" s="22"/>
      <c r="E295" s="120" t="s">
        <v>198</v>
      </c>
      <c r="F295" s="159">
        <v>150000</v>
      </c>
      <c r="G295" s="160"/>
      <c r="H295" s="159">
        <f t="shared" si="73"/>
        <v>150000</v>
      </c>
      <c r="I295" s="223"/>
    </row>
    <row r="296" spans="1:9" ht="19.5">
      <c r="A296" s="53"/>
      <c r="B296" s="54"/>
      <c r="C296" s="54"/>
      <c r="D296" s="22"/>
      <c r="E296" s="120"/>
      <c r="F296" s="159"/>
      <c r="G296" s="160"/>
      <c r="H296" s="159"/>
      <c r="I296" s="223"/>
    </row>
    <row r="297" spans="1:9" ht="37.5">
      <c r="A297" s="6" t="s">
        <v>163</v>
      </c>
      <c r="B297" s="16">
        <v>7340</v>
      </c>
      <c r="C297" s="8" t="s">
        <v>12</v>
      </c>
      <c r="D297" s="14" t="s">
        <v>164</v>
      </c>
      <c r="E297" s="120"/>
      <c r="F297" s="158">
        <f>SUM(F298:F298)</f>
        <v>12650000</v>
      </c>
      <c r="G297" s="158">
        <f t="shared" ref="G297:H297" si="74">SUM(G298:G298)</f>
        <v>155000</v>
      </c>
      <c r="H297" s="158">
        <f t="shared" si="74"/>
        <v>12495000</v>
      </c>
      <c r="I297" s="223"/>
    </row>
    <row r="298" spans="1:9" ht="56.25">
      <c r="A298" s="6"/>
      <c r="B298" s="16"/>
      <c r="C298" s="8"/>
      <c r="D298" s="14"/>
      <c r="E298" s="142" t="s">
        <v>207</v>
      </c>
      <c r="F298" s="163">
        <v>12650000</v>
      </c>
      <c r="G298" s="171">
        <v>155000</v>
      </c>
      <c r="H298" s="163">
        <f t="shared" si="73"/>
        <v>12495000</v>
      </c>
      <c r="I298" s="223"/>
    </row>
    <row r="299" spans="1:9" ht="19.5">
      <c r="A299" s="53"/>
      <c r="B299" s="54"/>
      <c r="C299" s="54"/>
      <c r="D299" s="22"/>
      <c r="E299" s="120"/>
      <c r="F299" s="159"/>
      <c r="G299" s="160"/>
      <c r="H299" s="159"/>
      <c r="I299" s="223"/>
    </row>
    <row r="300" spans="1:9" ht="56.25">
      <c r="A300" s="73">
        <v>1517366</v>
      </c>
      <c r="B300" s="72">
        <v>7366</v>
      </c>
      <c r="C300" s="99" t="s">
        <v>23</v>
      </c>
      <c r="D300" s="15" t="s">
        <v>165</v>
      </c>
      <c r="E300" s="120"/>
      <c r="F300" s="158">
        <f>SUM(F301:F301)</f>
        <v>24000000</v>
      </c>
      <c r="G300" s="158">
        <f t="shared" ref="G300:H300" si="75">SUM(G301:G301)</f>
        <v>0</v>
      </c>
      <c r="H300" s="158">
        <f t="shared" si="75"/>
        <v>24000000</v>
      </c>
      <c r="I300" s="223"/>
    </row>
    <row r="301" spans="1:9" ht="86.25" customHeight="1">
      <c r="A301" s="103"/>
      <c r="B301" s="104"/>
      <c r="C301" s="104"/>
      <c r="D301" s="22"/>
      <c r="E301" s="143" t="s">
        <v>204</v>
      </c>
      <c r="F301" s="163">
        <v>24000000</v>
      </c>
      <c r="G301" s="171"/>
      <c r="H301" s="163">
        <f t="shared" si="73"/>
        <v>24000000</v>
      </c>
      <c r="I301" s="223"/>
    </row>
    <row r="302" spans="1:9" ht="19.5">
      <c r="A302" s="103"/>
      <c r="B302" s="104"/>
      <c r="C302" s="104"/>
      <c r="D302" s="22"/>
      <c r="E302" s="112"/>
      <c r="F302" s="165"/>
      <c r="G302" s="160"/>
      <c r="H302" s="159"/>
      <c r="I302" s="223"/>
    </row>
    <row r="303" spans="1:9" ht="56.25">
      <c r="A303" s="106" t="s">
        <v>170</v>
      </c>
      <c r="B303" s="107">
        <v>7370</v>
      </c>
      <c r="C303" s="108" t="s">
        <v>23</v>
      </c>
      <c r="D303" s="14" t="s">
        <v>84</v>
      </c>
      <c r="E303" s="112"/>
      <c r="F303" s="166">
        <f>SUM(F304:F313)</f>
        <v>55525000</v>
      </c>
      <c r="G303" s="166">
        <f t="shared" ref="G303:H303" si="76">SUM(G304:G313)</f>
        <v>3180400</v>
      </c>
      <c r="H303" s="166">
        <f t="shared" si="76"/>
        <v>52344600</v>
      </c>
      <c r="I303" s="223"/>
    </row>
    <row r="304" spans="1:9" ht="56.25">
      <c r="A304" s="106"/>
      <c r="B304" s="107"/>
      <c r="C304" s="108"/>
      <c r="D304" s="14"/>
      <c r="E304" s="120" t="s">
        <v>208</v>
      </c>
      <c r="F304" s="165">
        <v>755000</v>
      </c>
      <c r="G304" s="160">
        <v>15000</v>
      </c>
      <c r="H304" s="159">
        <f t="shared" si="73"/>
        <v>740000</v>
      </c>
      <c r="I304" s="223"/>
    </row>
    <row r="305" spans="1:9" ht="37.5">
      <c r="A305" s="106"/>
      <c r="B305" s="107"/>
      <c r="C305" s="108"/>
      <c r="D305" s="14"/>
      <c r="E305" s="111" t="s">
        <v>201</v>
      </c>
      <c r="F305" s="165">
        <v>2500000</v>
      </c>
      <c r="G305" s="160">
        <v>515400</v>
      </c>
      <c r="H305" s="159">
        <f t="shared" si="73"/>
        <v>1984600</v>
      </c>
      <c r="I305" s="223"/>
    </row>
    <row r="306" spans="1:9" ht="40.5" customHeight="1">
      <c r="A306" s="106"/>
      <c r="B306" s="107"/>
      <c r="C306" s="108"/>
      <c r="D306" s="14"/>
      <c r="E306" s="102" t="s">
        <v>222</v>
      </c>
      <c r="F306" s="165">
        <v>800000</v>
      </c>
      <c r="G306" s="160">
        <v>700000</v>
      </c>
      <c r="H306" s="159">
        <f t="shared" si="73"/>
        <v>100000</v>
      </c>
      <c r="I306" s="223"/>
    </row>
    <row r="307" spans="1:9" ht="37.5">
      <c r="A307" s="106"/>
      <c r="B307" s="107"/>
      <c r="C307" s="108"/>
      <c r="D307" s="14"/>
      <c r="E307" s="188" t="s">
        <v>248</v>
      </c>
      <c r="F307" s="165">
        <v>220000</v>
      </c>
      <c r="G307" s="160">
        <v>220000</v>
      </c>
      <c r="H307" s="159">
        <f t="shared" si="73"/>
        <v>0</v>
      </c>
      <c r="I307" s="223"/>
    </row>
    <row r="308" spans="1:9" ht="56.25">
      <c r="A308" s="106"/>
      <c r="B308" s="107"/>
      <c r="C308" s="108"/>
      <c r="D308" s="14"/>
      <c r="E308" s="206" t="s">
        <v>341</v>
      </c>
      <c r="F308" s="165">
        <v>500000</v>
      </c>
      <c r="G308" s="160">
        <v>10000</v>
      </c>
      <c r="H308" s="159">
        <f t="shared" si="73"/>
        <v>490000</v>
      </c>
      <c r="I308" s="223"/>
    </row>
    <row r="309" spans="1:9" ht="56.25">
      <c r="A309" s="106"/>
      <c r="B309" s="107"/>
      <c r="C309" s="108"/>
      <c r="D309" s="14"/>
      <c r="E309" s="206" t="s">
        <v>261</v>
      </c>
      <c r="F309" s="165">
        <v>600000</v>
      </c>
      <c r="G309" s="160">
        <v>474000</v>
      </c>
      <c r="H309" s="159">
        <f t="shared" si="73"/>
        <v>126000</v>
      </c>
      <c r="I309" s="223"/>
    </row>
    <row r="310" spans="1:9" ht="37.5">
      <c r="A310" s="106"/>
      <c r="B310" s="107"/>
      <c r="C310" s="108"/>
      <c r="D310" s="14"/>
      <c r="E310" s="188" t="s">
        <v>284</v>
      </c>
      <c r="F310" s="180">
        <v>1600000</v>
      </c>
      <c r="G310" s="160">
        <v>100000</v>
      </c>
      <c r="H310" s="159">
        <f t="shared" si="73"/>
        <v>1500000</v>
      </c>
      <c r="I310" s="223"/>
    </row>
    <row r="311" spans="1:9" ht="37.5">
      <c r="A311" s="106"/>
      <c r="B311" s="107"/>
      <c r="C311" s="108"/>
      <c r="D311" s="14"/>
      <c r="E311" s="225" t="s">
        <v>310</v>
      </c>
      <c r="F311" s="180">
        <v>300000</v>
      </c>
      <c r="G311" s="160"/>
      <c r="H311" s="159">
        <f t="shared" si="73"/>
        <v>300000</v>
      </c>
      <c r="I311" s="223"/>
    </row>
    <row r="312" spans="1:9" ht="37.5">
      <c r="A312" s="106"/>
      <c r="B312" s="107"/>
      <c r="C312" s="108"/>
      <c r="D312" s="14"/>
      <c r="E312" s="224" t="s">
        <v>311</v>
      </c>
      <c r="F312" s="180">
        <v>1050000</v>
      </c>
      <c r="G312" s="160">
        <v>306000</v>
      </c>
      <c r="H312" s="159">
        <f t="shared" si="73"/>
        <v>744000</v>
      </c>
      <c r="I312" s="223"/>
    </row>
    <row r="313" spans="1:9" ht="37.5" customHeight="1">
      <c r="A313" s="103"/>
      <c r="B313" s="104"/>
      <c r="C313" s="104"/>
      <c r="D313" s="22"/>
      <c r="E313" s="111" t="s">
        <v>202</v>
      </c>
      <c r="F313" s="165">
        <v>47200000</v>
      </c>
      <c r="G313" s="160">
        <v>840000</v>
      </c>
      <c r="H313" s="159">
        <f t="shared" si="73"/>
        <v>46360000</v>
      </c>
      <c r="I313" s="223"/>
    </row>
    <row r="314" spans="1:9" ht="13.9" customHeight="1">
      <c r="A314" s="103"/>
      <c r="B314" s="104"/>
      <c r="C314" s="104"/>
      <c r="D314" s="22"/>
      <c r="E314" s="111"/>
      <c r="F314" s="165"/>
      <c r="G314" s="160"/>
      <c r="H314" s="159"/>
      <c r="I314" s="223"/>
    </row>
    <row r="315" spans="1:9" ht="111.6" customHeight="1">
      <c r="A315" s="106" t="s">
        <v>342</v>
      </c>
      <c r="B315" s="107">
        <v>8741</v>
      </c>
      <c r="C315" s="108" t="s">
        <v>41</v>
      </c>
      <c r="D315" s="102" t="s">
        <v>343</v>
      </c>
      <c r="E315" s="22"/>
      <c r="F315" s="166">
        <f>F316</f>
        <v>10200000</v>
      </c>
      <c r="G315" s="166">
        <f t="shared" ref="G315:H315" si="77">G316</f>
        <v>80000</v>
      </c>
      <c r="H315" s="166">
        <f t="shared" si="77"/>
        <v>10120000</v>
      </c>
      <c r="I315" s="223"/>
    </row>
    <row r="316" spans="1:9" ht="54" customHeight="1">
      <c r="A316" s="53"/>
      <c r="B316" s="54"/>
      <c r="C316" s="54"/>
      <c r="D316" s="22"/>
      <c r="E316" s="102" t="s">
        <v>344</v>
      </c>
      <c r="F316" s="165">
        <v>10200000</v>
      </c>
      <c r="G316" s="160">
        <v>80000</v>
      </c>
      <c r="H316" s="159">
        <f>F316-G316</f>
        <v>10120000</v>
      </c>
      <c r="I316" s="223"/>
    </row>
    <row r="317" spans="1:9" ht="19.5">
      <c r="A317" s="53"/>
      <c r="B317" s="54"/>
      <c r="C317" s="54"/>
      <c r="D317" s="22"/>
      <c r="E317" s="120"/>
      <c r="F317" s="159"/>
      <c r="G317" s="160"/>
      <c r="H317" s="159"/>
      <c r="I317" s="223"/>
    </row>
    <row r="318" spans="1:9" ht="51.75">
      <c r="A318" s="23">
        <v>3400000</v>
      </c>
      <c r="B318" s="41"/>
      <c r="C318" s="41"/>
      <c r="D318" s="42" t="s">
        <v>88</v>
      </c>
      <c r="E318" s="128"/>
      <c r="F318" s="157">
        <f>F319</f>
        <v>565000</v>
      </c>
      <c r="G318" s="157">
        <f t="shared" ref="G318:H318" si="78">G319</f>
        <v>0</v>
      </c>
      <c r="H318" s="157">
        <f t="shared" si="78"/>
        <v>565000</v>
      </c>
      <c r="I318" s="223"/>
    </row>
    <row r="319" spans="1:9" ht="51.75">
      <c r="A319" s="21">
        <v>3410000</v>
      </c>
      <c r="B319" s="43"/>
      <c r="C319" s="43"/>
      <c r="D319" s="44" t="s">
        <v>88</v>
      </c>
      <c r="E319" s="96"/>
      <c r="F319" s="158">
        <f>F321</f>
        <v>565000</v>
      </c>
      <c r="G319" s="158">
        <f t="shared" ref="G319:H319" si="79">G321</f>
        <v>0</v>
      </c>
      <c r="H319" s="158">
        <f t="shared" si="79"/>
        <v>565000</v>
      </c>
      <c r="I319" s="223"/>
    </row>
    <row r="320" spans="1:9" ht="19.5">
      <c r="A320" s="6"/>
      <c r="B320" s="45"/>
      <c r="C320" s="45"/>
      <c r="D320" s="46"/>
      <c r="E320" s="96"/>
      <c r="F320" s="159"/>
      <c r="G320" s="160"/>
      <c r="H320" s="159"/>
      <c r="I320" s="223"/>
    </row>
    <row r="321" spans="1:12" ht="50.25">
      <c r="A321" s="6" t="s">
        <v>89</v>
      </c>
      <c r="B321" s="8" t="s">
        <v>38</v>
      </c>
      <c r="C321" s="8" t="s">
        <v>9</v>
      </c>
      <c r="D321" s="17" t="s">
        <v>184</v>
      </c>
      <c r="E321" s="96"/>
      <c r="F321" s="158">
        <f>F322</f>
        <v>565000</v>
      </c>
      <c r="G321" s="158">
        <f t="shared" ref="G321:H321" si="80">G322</f>
        <v>0</v>
      </c>
      <c r="H321" s="158">
        <f t="shared" si="80"/>
        <v>565000</v>
      </c>
      <c r="I321" s="223"/>
    </row>
    <row r="322" spans="1:12" ht="37.5">
      <c r="A322" s="53"/>
      <c r="B322" s="54"/>
      <c r="C322" s="54"/>
      <c r="D322" s="22"/>
      <c r="E322" s="120" t="s">
        <v>90</v>
      </c>
      <c r="F322" s="159">
        <v>565000</v>
      </c>
      <c r="G322" s="160"/>
      <c r="H322" s="159">
        <f>F322-G322</f>
        <v>565000</v>
      </c>
      <c r="I322" s="223"/>
    </row>
    <row r="323" spans="1:12" ht="19.5">
      <c r="A323" s="53"/>
      <c r="B323" s="54"/>
      <c r="C323" s="54"/>
      <c r="D323" s="22"/>
      <c r="E323" s="96"/>
      <c r="F323" s="159"/>
      <c r="G323" s="160"/>
      <c r="H323" s="159"/>
      <c r="I323" s="223"/>
    </row>
    <row r="324" spans="1:12" ht="39">
      <c r="A324" s="23">
        <v>3700000</v>
      </c>
      <c r="B324" s="47"/>
      <c r="C324" s="47"/>
      <c r="D324" s="19" t="s">
        <v>111</v>
      </c>
      <c r="E324" s="128"/>
      <c r="F324" s="157">
        <f>F325</f>
        <v>63680000</v>
      </c>
      <c r="G324" s="157">
        <f t="shared" ref="G324:H324" si="81">G325</f>
        <v>48273922.289999999</v>
      </c>
      <c r="H324" s="157">
        <f t="shared" si="81"/>
        <v>15406077.710000001</v>
      </c>
      <c r="I324" s="223"/>
    </row>
    <row r="325" spans="1:12" ht="39">
      <c r="A325" s="21">
        <v>3710000</v>
      </c>
      <c r="B325" s="48"/>
      <c r="C325" s="48"/>
      <c r="D325" s="20" t="s">
        <v>111</v>
      </c>
      <c r="E325" s="96"/>
      <c r="F325" s="158">
        <f>F327+F330+F336</f>
        <v>63680000</v>
      </c>
      <c r="G325" s="158">
        <f t="shared" ref="G325:H325" si="82">G327+G330+G336</f>
        <v>48273922.289999999</v>
      </c>
      <c r="H325" s="158">
        <f t="shared" si="82"/>
        <v>15406077.710000001</v>
      </c>
      <c r="I325" s="223"/>
    </row>
    <row r="326" spans="1:12" ht="19.5">
      <c r="A326" s="6"/>
      <c r="B326" s="35"/>
      <c r="C326" s="40"/>
      <c r="D326" s="14"/>
      <c r="E326" s="96"/>
      <c r="F326" s="159"/>
      <c r="G326" s="160"/>
      <c r="H326" s="159"/>
      <c r="I326" s="223"/>
    </row>
    <row r="327" spans="1:12" ht="50.25">
      <c r="A327" s="6" t="s">
        <v>91</v>
      </c>
      <c r="B327" s="8" t="s">
        <v>38</v>
      </c>
      <c r="C327" s="8" t="s">
        <v>9</v>
      </c>
      <c r="D327" s="9" t="s">
        <v>184</v>
      </c>
      <c r="E327" s="96"/>
      <c r="F327" s="158">
        <f>F328</f>
        <v>100000</v>
      </c>
      <c r="G327" s="158">
        <f t="shared" ref="G327:H327" si="83">G328</f>
        <v>0</v>
      </c>
      <c r="H327" s="158">
        <f t="shared" si="83"/>
        <v>100000</v>
      </c>
      <c r="I327" s="223"/>
    </row>
    <row r="328" spans="1:12" ht="19.5">
      <c r="A328" s="53"/>
      <c r="B328" s="54"/>
      <c r="C328" s="54"/>
      <c r="D328" s="22"/>
      <c r="E328" s="89" t="s">
        <v>92</v>
      </c>
      <c r="F328" s="159">
        <v>100000</v>
      </c>
      <c r="G328" s="160"/>
      <c r="H328" s="159">
        <f>F328-G328</f>
        <v>100000</v>
      </c>
      <c r="I328" s="223"/>
    </row>
    <row r="329" spans="1:12" ht="19.5">
      <c r="A329" s="53"/>
      <c r="B329" s="54"/>
      <c r="C329" s="54"/>
      <c r="D329" s="22"/>
      <c r="E329" s="89"/>
      <c r="F329" s="159"/>
      <c r="G329" s="160"/>
      <c r="H329" s="159"/>
      <c r="I329" s="223"/>
    </row>
    <row r="330" spans="1:12" ht="32.25" customHeight="1">
      <c r="A330" s="145">
        <v>3719770</v>
      </c>
      <c r="B330" s="146">
        <v>9770</v>
      </c>
      <c r="C330" s="147">
        <v>180</v>
      </c>
      <c r="D330" s="148" t="s">
        <v>177</v>
      </c>
      <c r="E330" s="153"/>
      <c r="F330" s="168">
        <f>SUM(F331:F334)</f>
        <v>25800000</v>
      </c>
      <c r="G330" s="168">
        <f t="shared" ref="G330:H330" si="84">SUM(G331:G334)</f>
        <v>16693922.289999999</v>
      </c>
      <c r="H330" s="168">
        <f t="shared" si="84"/>
        <v>9106077.7100000009</v>
      </c>
      <c r="I330" s="223"/>
    </row>
    <row r="331" spans="1:12" ht="74.25" customHeight="1">
      <c r="A331" s="149"/>
      <c r="B331" s="35"/>
      <c r="C331" s="35"/>
      <c r="D331" s="13"/>
      <c r="E331" s="278" t="s">
        <v>231</v>
      </c>
      <c r="F331" s="172">
        <v>1000000</v>
      </c>
      <c r="G331" s="173">
        <v>1000000</v>
      </c>
      <c r="H331" s="172">
        <f t="shared" ref="H331:H334" si="85">F331-G331</f>
        <v>0</v>
      </c>
      <c r="I331" s="223"/>
    </row>
    <row r="332" spans="1:12" ht="108" customHeight="1">
      <c r="A332" s="149"/>
      <c r="B332" s="35"/>
      <c r="C332" s="35"/>
      <c r="D332" s="13"/>
      <c r="E332" s="185" t="s">
        <v>232</v>
      </c>
      <c r="F332" s="186">
        <v>13465000</v>
      </c>
      <c r="G332" s="173">
        <v>13416645.1</v>
      </c>
      <c r="H332" s="172">
        <f t="shared" si="85"/>
        <v>48354.900000000373</v>
      </c>
      <c r="I332" s="223"/>
    </row>
    <row r="333" spans="1:12" ht="99.75" customHeight="1">
      <c r="A333" s="149"/>
      <c r="B333" s="35"/>
      <c r="C333" s="35"/>
      <c r="D333" s="13"/>
      <c r="E333" s="185" t="s">
        <v>233</v>
      </c>
      <c r="F333" s="186">
        <v>8535000</v>
      </c>
      <c r="G333" s="173">
        <v>2277277.19</v>
      </c>
      <c r="H333" s="172">
        <f t="shared" si="85"/>
        <v>6257722.8100000005</v>
      </c>
      <c r="I333" s="223"/>
    </row>
    <row r="334" spans="1:12" ht="90.6" customHeight="1">
      <c r="A334" s="149"/>
      <c r="B334" s="35"/>
      <c r="C334" s="35"/>
      <c r="D334" s="13"/>
      <c r="E334" s="207" t="s">
        <v>285</v>
      </c>
      <c r="F334" s="186">
        <v>2800000</v>
      </c>
      <c r="G334" s="173"/>
      <c r="H334" s="172">
        <f t="shared" si="85"/>
        <v>2800000</v>
      </c>
      <c r="I334" s="223"/>
    </row>
    <row r="335" spans="1:12" s="187" customFormat="1" ht="12" customHeight="1">
      <c r="A335" s="149"/>
      <c r="B335" s="35"/>
      <c r="C335" s="35"/>
      <c r="D335" s="13"/>
      <c r="E335" s="18"/>
      <c r="F335" s="167"/>
      <c r="G335" s="179"/>
      <c r="H335" s="167"/>
      <c r="I335" s="223"/>
      <c r="J335" s="283"/>
      <c r="L335" s="223"/>
    </row>
    <row r="336" spans="1:12" ht="72.599999999999994" customHeight="1">
      <c r="A336" s="6" t="s">
        <v>234</v>
      </c>
      <c r="B336" s="8" t="s">
        <v>235</v>
      </c>
      <c r="C336" s="8" t="s">
        <v>236</v>
      </c>
      <c r="D336" s="9" t="s">
        <v>237</v>
      </c>
      <c r="E336" s="188"/>
      <c r="F336" s="168">
        <f>SUM(F337:F355)</f>
        <v>37780000</v>
      </c>
      <c r="G336" s="168">
        <f t="shared" ref="G336:H336" si="86">SUM(G337:G355)</f>
        <v>31580000</v>
      </c>
      <c r="H336" s="168">
        <f t="shared" si="86"/>
        <v>6200000</v>
      </c>
      <c r="I336" s="223"/>
    </row>
    <row r="337" spans="1:9" ht="103.5" customHeight="1">
      <c r="A337" s="53"/>
      <c r="B337" s="54"/>
      <c r="C337" s="54"/>
      <c r="D337" s="22"/>
      <c r="E337" s="267" t="s">
        <v>329</v>
      </c>
      <c r="F337" s="190">
        <v>10000000</v>
      </c>
      <c r="G337" s="189">
        <v>10000000</v>
      </c>
      <c r="H337" s="190">
        <f>F337-G337</f>
        <v>0</v>
      </c>
      <c r="I337" s="223"/>
    </row>
    <row r="338" spans="1:9" ht="97.5" customHeight="1">
      <c r="A338" s="53"/>
      <c r="B338" s="54"/>
      <c r="C338" s="54"/>
      <c r="D338" s="22"/>
      <c r="E338" s="267" t="s">
        <v>330</v>
      </c>
      <c r="F338" s="190">
        <v>200000</v>
      </c>
      <c r="G338" s="189">
        <v>200000</v>
      </c>
      <c r="H338" s="190">
        <f t="shared" ref="H338:H355" si="87">F338-G338</f>
        <v>0</v>
      </c>
      <c r="I338" s="223"/>
    </row>
    <row r="339" spans="1:9" ht="104.25" customHeight="1">
      <c r="A339" s="53"/>
      <c r="B339" s="54"/>
      <c r="C339" s="54"/>
      <c r="D339" s="22"/>
      <c r="E339" s="258" t="s">
        <v>313</v>
      </c>
      <c r="F339" s="190">
        <v>1300000</v>
      </c>
      <c r="G339" s="189">
        <v>1300000</v>
      </c>
      <c r="H339" s="190">
        <f t="shared" si="87"/>
        <v>0</v>
      </c>
      <c r="I339" s="223"/>
    </row>
    <row r="340" spans="1:9" ht="118.9" customHeight="1">
      <c r="A340" s="53"/>
      <c r="B340" s="54"/>
      <c r="C340" s="54"/>
      <c r="D340" s="22"/>
      <c r="E340" s="191" t="s">
        <v>249</v>
      </c>
      <c r="F340" s="190">
        <v>5000000</v>
      </c>
      <c r="G340" s="189">
        <v>5000000</v>
      </c>
      <c r="H340" s="190">
        <f t="shared" si="87"/>
        <v>0</v>
      </c>
      <c r="I340" s="223"/>
    </row>
    <row r="341" spans="1:9" ht="118.9" customHeight="1">
      <c r="A341" s="53"/>
      <c r="B341" s="54"/>
      <c r="C341" s="54"/>
      <c r="D341" s="22"/>
      <c r="E341" s="301" t="s">
        <v>363</v>
      </c>
      <c r="F341" s="172">
        <v>3700000</v>
      </c>
      <c r="G341" s="189"/>
      <c r="H341" s="190">
        <f t="shared" si="87"/>
        <v>3700000</v>
      </c>
      <c r="I341" s="223"/>
    </row>
    <row r="342" spans="1:9" ht="118.9" customHeight="1">
      <c r="A342" s="53"/>
      <c r="B342" s="54"/>
      <c r="C342" s="54"/>
      <c r="D342" s="22"/>
      <c r="E342" s="302" t="s">
        <v>364</v>
      </c>
      <c r="F342" s="172">
        <v>1000000</v>
      </c>
      <c r="G342" s="189"/>
      <c r="H342" s="190">
        <f t="shared" si="87"/>
        <v>1000000</v>
      </c>
      <c r="I342" s="223"/>
    </row>
    <row r="343" spans="1:9" ht="118.9" customHeight="1">
      <c r="A343" s="53"/>
      <c r="B343" s="54"/>
      <c r="C343" s="54"/>
      <c r="D343" s="22"/>
      <c r="E343" s="302" t="s">
        <v>365</v>
      </c>
      <c r="F343" s="172">
        <v>500000</v>
      </c>
      <c r="G343" s="189"/>
      <c r="H343" s="190">
        <f t="shared" si="87"/>
        <v>500000</v>
      </c>
      <c r="I343" s="223"/>
    </row>
    <row r="344" spans="1:9" ht="111.6" customHeight="1">
      <c r="A344" s="53"/>
      <c r="B344" s="54"/>
      <c r="C344" s="54"/>
      <c r="D344" s="22"/>
      <c r="E344" s="191" t="s">
        <v>238</v>
      </c>
      <c r="F344" s="190">
        <v>715000</v>
      </c>
      <c r="G344" s="189">
        <v>715000</v>
      </c>
      <c r="H344" s="190">
        <f t="shared" si="87"/>
        <v>0</v>
      </c>
      <c r="I344" s="223"/>
    </row>
    <row r="345" spans="1:9" ht="131.25" customHeight="1">
      <c r="A345" s="53"/>
      <c r="B345" s="54"/>
      <c r="C345" s="54"/>
      <c r="D345" s="22"/>
      <c r="E345" s="208" t="s">
        <v>262</v>
      </c>
      <c r="F345" s="172">
        <v>2000000</v>
      </c>
      <c r="G345" s="189">
        <v>2000000</v>
      </c>
      <c r="H345" s="190">
        <f t="shared" si="87"/>
        <v>0</v>
      </c>
      <c r="I345" s="223"/>
    </row>
    <row r="346" spans="1:9" ht="133.15" customHeight="1">
      <c r="A346" s="53"/>
      <c r="B346" s="54"/>
      <c r="C346" s="54"/>
      <c r="D346" s="22"/>
      <c r="E346" s="209" t="s">
        <v>263</v>
      </c>
      <c r="F346" s="172">
        <v>1500000</v>
      </c>
      <c r="G346" s="189">
        <v>1500000</v>
      </c>
      <c r="H346" s="190">
        <f t="shared" si="87"/>
        <v>0</v>
      </c>
      <c r="I346" s="223"/>
    </row>
    <row r="347" spans="1:9" ht="70.900000000000006" customHeight="1">
      <c r="A347" s="53"/>
      <c r="B347" s="54"/>
      <c r="C347" s="54"/>
      <c r="D347" s="22"/>
      <c r="E347" s="209" t="s">
        <v>264</v>
      </c>
      <c r="F347" s="172">
        <v>700000</v>
      </c>
      <c r="G347" s="189">
        <v>700000</v>
      </c>
      <c r="H347" s="190">
        <f t="shared" si="87"/>
        <v>0</v>
      </c>
      <c r="I347" s="223"/>
    </row>
    <row r="348" spans="1:9" ht="82.5" customHeight="1">
      <c r="A348" s="53"/>
      <c r="B348" s="54"/>
      <c r="C348" s="54"/>
      <c r="D348" s="22"/>
      <c r="E348" s="208" t="s">
        <v>265</v>
      </c>
      <c r="F348" s="172">
        <v>1965000</v>
      </c>
      <c r="G348" s="189">
        <v>1965000</v>
      </c>
      <c r="H348" s="190">
        <f t="shared" si="87"/>
        <v>0</v>
      </c>
      <c r="I348" s="223"/>
    </row>
    <row r="349" spans="1:9" ht="81" customHeight="1">
      <c r="A349" s="53"/>
      <c r="B349" s="54"/>
      <c r="C349" s="54"/>
      <c r="D349" s="22"/>
      <c r="E349" s="208" t="s">
        <v>312</v>
      </c>
      <c r="F349" s="172">
        <v>400000</v>
      </c>
      <c r="G349" s="189">
        <v>400000</v>
      </c>
      <c r="H349" s="190">
        <f t="shared" si="87"/>
        <v>0</v>
      </c>
      <c r="I349" s="223"/>
    </row>
    <row r="350" spans="1:9" ht="74.45" customHeight="1">
      <c r="A350" s="53"/>
      <c r="B350" s="54"/>
      <c r="C350" s="54"/>
      <c r="D350" s="22"/>
      <c r="E350" s="208" t="s">
        <v>286</v>
      </c>
      <c r="F350" s="172">
        <v>800000</v>
      </c>
      <c r="G350" s="189">
        <v>800000</v>
      </c>
      <c r="H350" s="190">
        <f t="shared" si="87"/>
        <v>0</v>
      </c>
      <c r="I350" s="223"/>
    </row>
    <row r="351" spans="1:9" ht="82.5" customHeight="1">
      <c r="A351" s="53"/>
      <c r="B351" s="54"/>
      <c r="C351" s="54"/>
      <c r="D351" s="22"/>
      <c r="E351" s="268" t="s">
        <v>331</v>
      </c>
      <c r="F351" s="172">
        <v>2500000</v>
      </c>
      <c r="G351" s="189">
        <v>2500000</v>
      </c>
      <c r="H351" s="190">
        <f t="shared" si="87"/>
        <v>0</v>
      </c>
      <c r="I351" s="223"/>
    </row>
    <row r="352" spans="1:9" ht="103.5" customHeight="1">
      <c r="A352" s="53"/>
      <c r="B352" s="54"/>
      <c r="C352" s="54"/>
      <c r="D352" s="22"/>
      <c r="E352" s="208" t="s">
        <v>287</v>
      </c>
      <c r="F352" s="172">
        <v>1500000</v>
      </c>
      <c r="G352" s="189">
        <v>1500000</v>
      </c>
      <c r="H352" s="190">
        <f t="shared" si="87"/>
        <v>0</v>
      </c>
      <c r="I352" s="223"/>
    </row>
    <row r="353" spans="1:12" ht="103.5" customHeight="1">
      <c r="A353" s="53"/>
      <c r="B353" s="54"/>
      <c r="C353" s="54"/>
      <c r="D353" s="22"/>
      <c r="E353" s="278" t="s">
        <v>345</v>
      </c>
      <c r="F353" s="172">
        <v>1500000</v>
      </c>
      <c r="G353" s="189">
        <v>500000</v>
      </c>
      <c r="H353" s="190">
        <f t="shared" si="87"/>
        <v>1000000</v>
      </c>
      <c r="I353" s="223"/>
    </row>
    <row r="354" spans="1:12" ht="103.5" customHeight="1">
      <c r="A354" s="53"/>
      <c r="B354" s="54"/>
      <c r="C354" s="54"/>
      <c r="D354" s="22"/>
      <c r="E354" s="278" t="s">
        <v>346</v>
      </c>
      <c r="F354" s="172">
        <v>500000</v>
      </c>
      <c r="G354" s="189">
        <v>500000</v>
      </c>
      <c r="H354" s="190">
        <f t="shared" si="87"/>
        <v>0</v>
      </c>
      <c r="I354" s="223"/>
    </row>
    <row r="355" spans="1:12" ht="99" customHeight="1">
      <c r="A355" s="53"/>
      <c r="B355" s="54"/>
      <c r="C355" s="54"/>
      <c r="D355" s="22"/>
      <c r="E355" s="192" t="s">
        <v>239</v>
      </c>
      <c r="F355" s="190">
        <v>2000000</v>
      </c>
      <c r="G355" s="189">
        <v>2000000</v>
      </c>
      <c r="H355" s="190">
        <f t="shared" si="87"/>
        <v>0</v>
      </c>
      <c r="I355" s="223"/>
    </row>
    <row r="356" spans="1:12" ht="19.5">
      <c r="A356" s="53"/>
      <c r="B356" s="54"/>
      <c r="C356" s="54"/>
      <c r="D356" s="22"/>
      <c r="E356" s="96"/>
      <c r="F356" s="159"/>
      <c r="G356" s="160"/>
      <c r="H356" s="159"/>
      <c r="I356" s="223"/>
    </row>
    <row r="357" spans="1:12" ht="19.5">
      <c r="A357" s="53"/>
      <c r="B357" s="22"/>
      <c r="C357" s="22"/>
      <c r="D357" s="22"/>
      <c r="E357" s="136" t="s">
        <v>93</v>
      </c>
      <c r="F357" s="158">
        <f>F7+F59+F105+F130+F151+F179+F205+F266+F276+F324+F318</f>
        <v>1477905920</v>
      </c>
      <c r="G357" s="158">
        <f>G7+G59+G105+G130+G151+G179+G205+G266+G276+G324+G318</f>
        <v>608149970.88999987</v>
      </c>
      <c r="H357" s="158">
        <f>H7+H59+H105+H130+H151+H179+H205+H266+H276+H324+H318</f>
        <v>869755949.11000001</v>
      </c>
      <c r="I357" s="223"/>
    </row>
    <row r="358" spans="1:12" ht="19.5">
      <c r="A358" s="81"/>
      <c r="B358" s="81"/>
      <c r="C358" s="81"/>
      <c r="D358" s="81"/>
      <c r="E358" s="81"/>
      <c r="F358" s="174"/>
      <c r="G358" s="175"/>
      <c r="H358" s="176"/>
      <c r="I358" s="286"/>
    </row>
    <row r="359" spans="1:12" ht="19.5">
      <c r="A359" s="81"/>
      <c r="B359" s="81"/>
      <c r="C359" s="81"/>
      <c r="D359" s="81"/>
      <c r="E359" s="81"/>
      <c r="F359" s="174"/>
      <c r="G359" s="175"/>
      <c r="H359" s="177"/>
    </row>
    <row r="360" spans="1:12" s="93" customFormat="1" ht="21">
      <c r="A360" s="304"/>
      <c r="B360" s="304"/>
      <c r="C360" s="304"/>
      <c r="D360" s="304"/>
      <c r="E360" s="50"/>
      <c r="F360" s="51"/>
      <c r="G360" s="175"/>
      <c r="H360" s="177"/>
      <c r="I360" s="287"/>
      <c r="J360" s="288"/>
      <c r="L360" s="277"/>
    </row>
    <row r="361" spans="1:12" ht="19.5">
      <c r="A361" s="81"/>
      <c r="B361" s="81"/>
      <c r="C361" s="81"/>
      <c r="D361" s="81"/>
      <c r="E361" s="81"/>
      <c r="F361" s="49"/>
      <c r="G361" s="139"/>
      <c r="H361" s="140"/>
    </row>
    <row r="362" spans="1:12" ht="19.5">
      <c r="A362" s="81"/>
      <c r="B362" s="81"/>
      <c r="C362" s="81"/>
      <c r="D362" s="81"/>
      <c r="E362" s="81"/>
      <c r="F362" s="49"/>
      <c r="G362" s="139"/>
      <c r="H362" s="140"/>
    </row>
    <row r="363" spans="1:12" ht="19.5">
      <c r="A363" s="81"/>
      <c r="B363" s="81"/>
      <c r="C363" s="81"/>
      <c r="D363" s="81"/>
      <c r="E363" s="81"/>
      <c r="F363" s="49"/>
      <c r="G363" s="139"/>
      <c r="H363" s="140"/>
    </row>
    <row r="364" spans="1:12" ht="19.5">
      <c r="A364" s="81"/>
      <c r="B364" s="81"/>
      <c r="C364" s="81"/>
      <c r="D364" s="81"/>
      <c r="E364" s="81"/>
      <c r="F364" s="49"/>
      <c r="G364" s="139"/>
      <c r="H364" s="140"/>
    </row>
    <row r="365" spans="1:12" ht="19.5">
      <c r="A365" s="81"/>
      <c r="B365" s="81"/>
      <c r="C365" s="81"/>
      <c r="D365" s="81"/>
      <c r="E365" s="81"/>
      <c r="F365" s="49"/>
      <c r="G365" s="139"/>
      <c r="H365" s="140"/>
    </row>
    <row r="366" spans="1:12" ht="19.5">
      <c r="A366" s="81"/>
      <c r="B366" s="81"/>
      <c r="C366" s="81"/>
      <c r="D366" s="81"/>
      <c r="E366" s="81"/>
      <c r="F366" s="49"/>
      <c r="G366" s="139"/>
      <c r="H366" s="140"/>
    </row>
    <row r="367" spans="1:12" ht="19.5">
      <c r="A367" s="81"/>
      <c r="B367" s="81"/>
      <c r="C367" s="81"/>
      <c r="D367" s="81"/>
      <c r="E367" s="81"/>
      <c r="F367" s="49"/>
      <c r="G367" s="139"/>
      <c r="H367" s="140"/>
    </row>
    <row r="368" spans="1:12" ht="19.5">
      <c r="A368" s="81"/>
      <c r="B368" s="81"/>
      <c r="C368" s="81"/>
      <c r="D368" s="81"/>
      <c r="E368" s="81"/>
      <c r="F368" s="49"/>
      <c r="G368" s="139"/>
      <c r="H368" s="140"/>
    </row>
    <row r="369" spans="1:8" ht="19.5">
      <c r="A369" s="81"/>
      <c r="B369" s="81"/>
      <c r="C369" s="81"/>
      <c r="D369" s="81"/>
      <c r="E369" s="81"/>
      <c r="F369" s="49"/>
      <c r="G369" s="139"/>
      <c r="H369" s="140"/>
    </row>
    <row r="370" spans="1:8" ht="19.5">
      <c r="A370" s="81"/>
      <c r="B370" s="81"/>
      <c r="C370" s="81"/>
      <c r="D370" s="81"/>
      <c r="E370" s="81"/>
      <c r="F370" s="49"/>
      <c r="G370" s="139"/>
      <c r="H370" s="140"/>
    </row>
    <row r="371" spans="1:8" ht="19.5">
      <c r="A371" s="81"/>
      <c r="B371" s="81"/>
      <c r="C371" s="81"/>
      <c r="D371" s="81"/>
      <c r="E371" s="81"/>
      <c r="F371" s="49"/>
      <c r="G371" s="139"/>
      <c r="H371" s="140"/>
    </row>
    <row r="372" spans="1:8" ht="19.5">
      <c r="A372" s="81"/>
      <c r="B372" s="81"/>
      <c r="C372" s="81"/>
      <c r="D372" s="81"/>
      <c r="E372" s="81"/>
      <c r="F372" s="49"/>
      <c r="G372" s="139"/>
      <c r="H372" s="140"/>
    </row>
    <row r="373" spans="1:8" ht="19.5">
      <c r="A373" s="81"/>
      <c r="B373" s="81"/>
      <c r="C373" s="81"/>
      <c r="D373" s="81"/>
      <c r="E373" s="81"/>
      <c r="F373" s="49"/>
      <c r="G373" s="139"/>
      <c r="H373" s="140"/>
    </row>
    <row r="374" spans="1:8" ht="19.5">
      <c r="A374" s="81"/>
      <c r="B374" s="81"/>
      <c r="C374" s="81"/>
      <c r="D374" s="81"/>
      <c r="E374" s="81"/>
      <c r="F374" s="49"/>
      <c r="G374" s="139"/>
      <c r="H374" s="140"/>
    </row>
    <row r="375" spans="1:8" ht="19.5">
      <c r="A375" s="81"/>
      <c r="B375" s="81"/>
      <c r="C375" s="81"/>
      <c r="D375" s="81"/>
      <c r="E375" s="81"/>
      <c r="F375" s="49"/>
      <c r="G375" s="139"/>
      <c r="H375" s="140"/>
    </row>
    <row r="376" spans="1:8" ht="19.5">
      <c r="A376" s="81"/>
      <c r="B376" s="81"/>
      <c r="C376" s="81"/>
      <c r="D376" s="81"/>
      <c r="E376" s="81"/>
      <c r="F376" s="49"/>
      <c r="G376" s="139"/>
      <c r="H376" s="140"/>
    </row>
    <row r="377" spans="1:8" ht="19.5">
      <c r="A377" s="81"/>
      <c r="B377" s="81"/>
      <c r="C377" s="81"/>
      <c r="D377" s="81"/>
      <c r="E377" s="81"/>
      <c r="F377" s="49"/>
      <c r="G377" s="139"/>
      <c r="H377" s="140"/>
    </row>
    <row r="378" spans="1:8" ht="19.5">
      <c r="A378" s="81"/>
      <c r="B378" s="81"/>
      <c r="C378" s="81"/>
      <c r="D378" s="81"/>
      <c r="E378" s="81"/>
      <c r="F378" s="49"/>
      <c r="G378" s="139"/>
      <c r="H378" s="140"/>
    </row>
    <row r="379" spans="1:8" ht="19.5">
      <c r="A379" s="81"/>
      <c r="B379" s="81"/>
      <c r="C379" s="81"/>
      <c r="D379" s="81"/>
      <c r="E379" s="81"/>
      <c r="F379" s="49"/>
      <c r="G379" s="139"/>
      <c r="H379" s="140"/>
    </row>
    <row r="380" spans="1:8" ht="19.5">
      <c r="A380" s="81"/>
      <c r="B380" s="81"/>
      <c r="C380" s="81"/>
      <c r="D380" s="81"/>
      <c r="E380" s="81"/>
      <c r="F380" s="49"/>
      <c r="G380" s="139"/>
      <c r="H380" s="140"/>
    </row>
    <row r="381" spans="1:8" ht="19.5">
      <c r="A381" s="81"/>
      <c r="B381" s="81"/>
      <c r="C381" s="81"/>
      <c r="D381" s="81"/>
      <c r="E381" s="81"/>
      <c r="F381" s="49"/>
      <c r="G381" s="139"/>
      <c r="H381" s="140"/>
    </row>
    <row r="382" spans="1:8" ht="19.5">
      <c r="A382" s="81"/>
      <c r="B382" s="81"/>
      <c r="C382" s="81"/>
      <c r="D382" s="81"/>
      <c r="E382" s="81"/>
      <c r="F382" s="49"/>
      <c r="G382" s="139"/>
      <c r="H382" s="140"/>
    </row>
    <row r="383" spans="1:8" ht="19.5">
      <c r="A383" s="81"/>
      <c r="B383" s="81"/>
      <c r="C383" s="81"/>
      <c r="D383" s="81"/>
      <c r="E383" s="81"/>
      <c r="F383" s="49"/>
      <c r="G383" s="139"/>
      <c r="H383" s="140"/>
    </row>
    <row r="384" spans="1:8" ht="19.5">
      <c r="A384" s="81"/>
      <c r="B384" s="81"/>
      <c r="C384" s="81"/>
      <c r="D384" s="81"/>
      <c r="E384" s="81"/>
      <c r="F384" s="49"/>
      <c r="G384" s="139"/>
      <c r="H384" s="140"/>
    </row>
    <row r="385" spans="1:8" ht="19.5">
      <c r="A385" s="81"/>
      <c r="B385" s="81"/>
      <c r="C385" s="81"/>
      <c r="D385" s="81"/>
      <c r="E385" s="81"/>
      <c r="F385" s="49"/>
      <c r="G385" s="139"/>
      <c r="H385" s="140"/>
    </row>
    <row r="386" spans="1:8" ht="19.5">
      <c r="A386" s="81"/>
      <c r="B386" s="81"/>
      <c r="C386" s="81"/>
      <c r="D386" s="81"/>
      <c r="E386" s="81"/>
      <c r="F386" s="49"/>
      <c r="G386" s="139"/>
      <c r="H386" s="140"/>
    </row>
    <row r="387" spans="1:8" ht="19.5">
      <c r="A387" s="81"/>
      <c r="B387" s="81"/>
      <c r="C387" s="81"/>
      <c r="D387" s="81"/>
      <c r="E387" s="81"/>
      <c r="F387" s="49"/>
      <c r="G387" s="139"/>
      <c r="H387" s="140"/>
    </row>
    <row r="388" spans="1:8" ht="19.5">
      <c r="A388" s="81"/>
      <c r="B388" s="81"/>
      <c r="C388" s="81"/>
      <c r="D388" s="81"/>
      <c r="E388" s="81"/>
      <c r="F388" s="49"/>
      <c r="G388" s="139"/>
      <c r="H388" s="140"/>
    </row>
    <row r="389" spans="1:8" ht="18.75">
      <c r="A389" s="81"/>
      <c r="B389" s="81"/>
      <c r="C389" s="81"/>
      <c r="D389" s="81"/>
      <c r="E389" s="81"/>
      <c r="F389" s="49"/>
    </row>
    <row r="390" spans="1:8" ht="18.75">
      <c r="A390" s="81"/>
      <c r="B390" s="81"/>
      <c r="C390" s="81"/>
      <c r="D390" s="81"/>
      <c r="E390" s="81"/>
      <c r="F390" s="49"/>
    </row>
    <row r="391" spans="1:8" ht="18.75">
      <c r="A391" s="81"/>
      <c r="B391" s="81"/>
      <c r="C391" s="81"/>
      <c r="D391" s="81"/>
      <c r="E391" s="81"/>
      <c r="F391" s="49"/>
    </row>
    <row r="392" spans="1:8" ht="18.75">
      <c r="A392" s="81"/>
      <c r="B392" s="81"/>
      <c r="C392" s="81"/>
      <c r="D392" s="81"/>
      <c r="E392" s="81"/>
      <c r="F392" s="49"/>
    </row>
    <row r="393" spans="1:8" ht="18.75">
      <c r="A393" s="81"/>
      <c r="B393" s="81"/>
      <c r="C393" s="81"/>
      <c r="D393" s="81"/>
      <c r="E393" s="81"/>
      <c r="F393" s="49"/>
    </row>
    <row r="394" spans="1:8" ht="18.75">
      <c r="A394" s="81"/>
      <c r="B394" s="81"/>
      <c r="C394" s="81"/>
      <c r="D394" s="81"/>
      <c r="E394" s="81"/>
      <c r="F394" s="49"/>
    </row>
  </sheetData>
  <mergeCells count="7">
    <mergeCell ref="L252:L253"/>
    <mergeCell ref="A360:D360"/>
    <mergeCell ref="A1:G1"/>
    <mergeCell ref="A3:C3"/>
    <mergeCell ref="D3:E3"/>
    <mergeCell ref="A4:C4"/>
    <mergeCell ref="A2:F2"/>
  </mergeCells>
  <phoneticPr fontId="0" type="noConversion"/>
  <pageMargins left="0.43307086614173229" right="0.19685039370078741" top="0.51181102362204722" bottom="0.35433070866141736" header="0.31496062992125984" footer="0.27559055118110237"/>
  <pageSetup paperSize="9" scale="46" fitToHeight="10" orientation="portrait" r:id="rId1"/>
  <headerFooter>
    <oddFooter>&amp;C&amp;P</oddFooter>
  </headerFooter>
  <rowBreaks count="3" manualBreakCount="3">
    <brk id="210" max="7" man="1"/>
    <brk id="260" max="7" man="1"/>
    <brk id="30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2024-10-02T07:14:09Z</dcterms:modified>
</cp:coreProperties>
</file>