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definedNames>
    <definedName function="false" hidden="false" localSheetId="0" name="_xlnm.Print_Area" vbProcedure="false">Аркуш1!$A$1:$M$192</definedName>
    <definedName function="false" hidden="false" localSheetId="0" name="Excel_BuiltIn_Print_Area" vbProcedure="false">Аркуш1!$A$1:$N$193</definedName>
    <definedName function="false" hidden="false" localSheetId="0" name="Excel_BuiltIn__FilterDatabase" vbProcedure="false">Аркуш1!$B$7:$M$52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<sst xmlns="http://schemas.openxmlformats.org/spreadsheetml/2006/main" count="259" uniqueCount="159">
  <si>
    <t xml:space="preserve">Обсяг та структура енергоресурсів, спожитих будівлями за січень — жовтень 2022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</si>
  <si>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</si>
  <si>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</si>
  <si>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</si>
  <si>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</si>
  <si>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</si>
  <si>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</si>
  <si>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</si>
  <si>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</si>
  <si>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</si>
  <si>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</si>
  <si>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</si>
  <si>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</si>
  <si>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</si>
  <si>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</si>
  <si>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</si>
  <si>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</si>
  <si>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26</t>
  </si>
  <si>
    <t xml:space="preserve">ЗДО № 15</t>
  </si>
  <si>
    <t xml:space="preserve">ЗДО № 46 (Забороль)</t>
  </si>
  <si>
    <t xml:space="preserve">ЗДО № 07</t>
  </si>
  <si>
    <t xml:space="preserve">ЗДО № 44 (Омеляник)</t>
  </si>
  <si>
    <t xml:space="preserve">ЗДО № 36</t>
  </si>
  <si>
    <t xml:space="preserve">ЗДО № 18</t>
  </si>
  <si>
    <t xml:space="preserve">ЗДО № 48 (Тарасове)</t>
  </si>
  <si>
    <t xml:space="preserve">ЗДО № 12</t>
  </si>
  <si>
    <t xml:space="preserve">ЗДО № 39</t>
  </si>
  <si>
    <t xml:space="preserve">ЗДО № 08</t>
  </si>
  <si>
    <t xml:space="preserve">ЗДО № 34</t>
  </si>
  <si>
    <t xml:space="preserve">ЗДО № 21</t>
  </si>
  <si>
    <t xml:space="preserve">ЗДО № 01</t>
  </si>
  <si>
    <t xml:space="preserve">ЗДО № 41</t>
  </si>
  <si>
    <t xml:space="preserve">ЗДО № 16</t>
  </si>
  <si>
    <t xml:space="preserve">ЗДО № 17</t>
  </si>
  <si>
    <t xml:space="preserve">ЗДО № 22</t>
  </si>
  <si>
    <t xml:space="preserve">ЗДО № 42 (Дачне)</t>
  </si>
  <si>
    <t xml:space="preserve">ЗДО № 11</t>
  </si>
  <si>
    <t xml:space="preserve">ЗДО № 23</t>
  </si>
  <si>
    <t xml:space="preserve">ЗДО № 20</t>
  </si>
  <si>
    <t xml:space="preserve">ЗДО № 14</t>
  </si>
  <si>
    <t xml:space="preserve">ЗДО № 28</t>
  </si>
  <si>
    <t xml:space="preserve">ЗДО № 13</t>
  </si>
  <si>
    <t xml:space="preserve">ЗДО № 06</t>
  </si>
  <si>
    <t xml:space="preserve">ЗДО № 02</t>
  </si>
  <si>
    <t xml:space="preserve">ЗДО № 29</t>
  </si>
  <si>
    <t xml:space="preserve">ЗДО № 04</t>
  </si>
  <si>
    <t xml:space="preserve">ЗДО № 37</t>
  </si>
  <si>
    <t xml:space="preserve">ЗДО № 49 (Княгининок)</t>
  </si>
  <si>
    <t xml:space="preserve">ЗДО № 31</t>
  </si>
  <si>
    <t xml:space="preserve">ЗДО № 19</t>
  </si>
  <si>
    <t xml:space="preserve">ЗДО № 24</t>
  </si>
  <si>
    <t xml:space="preserve">ЗДО № 38</t>
  </si>
  <si>
    <t xml:space="preserve">ЗДО № 33</t>
  </si>
  <si>
    <t xml:space="preserve">ЗДО № 25</t>
  </si>
  <si>
    <t xml:space="preserve">ЗДО № 03</t>
  </si>
  <si>
    <t xml:space="preserve">ЗДО № 32</t>
  </si>
  <si>
    <t xml:space="preserve">ЗДО № 35</t>
  </si>
  <si>
    <t xml:space="preserve">ЗДО № 27</t>
  </si>
  <si>
    <t xml:space="preserve">ЗДО № 09</t>
  </si>
  <si>
    <t xml:space="preserve">ЗДО № 40</t>
  </si>
  <si>
    <t xml:space="preserve">ЗДО № 30</t>
  </si>
  <si>
    <t xml:space="preserve">ЗДО № 05</t>
  </si>
  <si>
    <t xml:space="preserve">ЗДО № 10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</si>
  <si>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</si>
  <si>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</si>
  <si>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</si>
  <si>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</si>
  <si>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МНВК</t>
  </si>
  <si>
    <t xml:space="preserve">ЗЗСО № 28 </t>
  </si>
  <si>
    <t xml:space="preserve">ЗЗСО № 34 (Княгининок)</t>
  </si>
  <si>
    <t xml:space="preserve">Будинок вчителя</t>
  </si>
  <si>
    <t xml:space="preserve">Централізована бухгалтерія</t>
  </si>
  <si>
    <t xml:space="preserve">ЗЗСО № 07</t>
  </si>
  <si>
    <t xml:space="preserve">ЗЗСО № 13</t>
  </si>
  <si>
    <t xml:space="preserve">ЗЗСО № 29 (Прилуцьке)</t>
  </si>
  <si>
    <t xml:space="preserve">ЗЗСО № 14</t>
  </si>
  <si>
    <t xml:space="preserve">ЗЗСО № 15</t>
  </si>
  <si>
    <t xml:space="preserve">ЗЗСО № 05</t>
  </si>
  <si>
    <t xml:space="preserve">ЗЗСО № 32 (Забороль)</t>
  </si>
  <si>
    <t xml:space="preserve">ЗЗСО № 39 (Шепель)</t>
  </si>
  <si>
    <t xml:space="preserve">ЗЗСО № 21</t>
  </si>
  <si>
    <t xml:space="preserve">ПУМ</t>
  </si>
  <si>
    <t xml:space="preserve">ЗЗСО № 18</t>
  </si>
  <si>
    <t xml:space="preserve">ЗЗСО № 02</t>
  </si>
  <si>
    <t xml:space="preserve">ЗЗСО № 04</t>
  </si>
  <si>
    <t xml:space="preserve">ЗЗСО № 12</t>
  </si>
  <si>
    <t xml:space="preserve">ЗЗСО № 19</t>
  </si>
  <si>
    <t xml:space="preserve">НРЦ</t>
  </si>
  <si>
    <t xml:space="preserve">ЗЗСО № 10</t>
  </si>
  <si>
    <t xml:space="preserve">ЗЗСО № 17</t>
  </si>
  <si>
    <t xml:space="preserve">ЗЗСО № 22</t>
  </si>
  <si>
    <t xml:space="preserve">ЗЗСО № 01</t>
  </si>
  <si>
    <t xml:space="preserve">ЗЗСО № 20</t>
  </si>
  <si>
    <t xml:space="preserve">ЗЗСО № 09</t>
  </si>
  <si>
    <t xml:space="preserve">ЗЗСО № 08</t>
  </si>
  <si>
    <t xml:space="preserve">ЗЗСО № 27</t>
  </si>
  <si>
    <t xml:space="preserve">ЗЗСО № 03</t>
  </si>
  <si>
    <t xml:space="preserve">ЗЗСО № 23</t>
  </si>
  <si>
    <t xml:space="preserve">ЗЗСО № 11</t>
  </si>
  <si>
    <t xml:space="preserve">ЗЗСО № 25</t>
  </si>
  <si>
    <t xml:space="preserve">Методкабінет</t>
  </si>
  <si>
    <t xml:space="preserve">ЗЗСО № 26</t>
  </si>
  <si>
    <t xml:space="preserve">ЗЗСО № 16</t>
  </si>
  <si>
    <t xml:space="preserve">ЗЗСО № 24</t>
  </si>
  <si>
    <t xml:space="preserve">ДЮСШ № 2 </t>
  </si>
  <si>
    <t xml:space="preserve">РАЗОМ по ДО</t>
  </si>
  <si>
    <t xml:space="preserve">   ВИКОНАВЧИЙ КОМІТЕТ ЛУЦЬКОЇ МІСЬКОЇ РАДИ</t>
  </si>
  <si>
    <t xml:space="preserve">Прилуцька сільська рада</t>
  </si>
  <si>
    <t xml:space="preserve">ЛМР, Б. Хмельницького, 17</t>
  </si>
  <si>
    <t xml:space="preserve">Княгининівська сільська рада</t>
  </si>
  <si>
    <t xml:space="preserve">Департамент ЖКГ</t>
  </si>
  <si>
    <t xml:space="preserve">Жидичинська сільська рада</t>
  </si>
  <si>
    <t xml:space="preserve">ЦНАП</t>
  </si>
  <si>
    <t xml:space="preserve">ЛМР, Б. Хмельницького, 21</t>
  </si>
  <si>
    <t xml:space="preserve">РАГС, пр-т. Соборності, 18</t>
  </si>
  <si>
    <t xml:space="preserve">Терцентр соціального обслуговування</t>
  </si>
  <si>
    <t xml:space="preserve">ЛМР, Б. Хмельницького, 19</t>
  </si>
  <si>
    <t xml:space="preserve">Заборольська сільська рада</t>
  </si>
  <si>
    <t xml:space="preserve">Департамент соціальної політики ЛМР</t>
  </si>
  <si>
    <t xml:space="preserve">Автогосподарство </t>
  </si>
  <si>
    <t xml:space="preserve">Шепельська сільська рада</t>
  </si>
  <si>
    <t xml:space="preserve">ЗАКЛАДИ УПРАВЛІННЯ ОХОРОНИ ЗДОРОВ'Я</t>
  </si>
  <si>
    <t xml:space="preserve">УОЗ</t>
  </si>
  <si>
    <t xml:space="preserve">ЛКПБ (пологовий будинок)</t>
  </si>
  <si>
    <t xml:space="preserve">ЛМКЛ (клінічна лікарня)</t>
  </si>
  <si>
    <t xml:space="preserve">ЛЦПМСД (2 будівлі)</t>
  </si>
  <si>
    <t xml:space="preserve">ЛЦПМСД № 2 (2 будівлі)</t>
  </si>
  <si>
    <t xml:space="preserve">Поліклініка дитяча (2 заклади)</t>
  </si>
  <si>
    <t xml:space="preserve">ЛЦПМСД № 3</t>
  </si>
  <si>
    <t xml:space="preserve">ЛЦПМСД № 1                  (3 амбулаторії)</t>
  </si>
  <si>
    <t xml:space="preserve">Поліклініка стоматологічна                   (2 будівлі)</t>
  </si>
  <si>
    <t xml:space="preserve">Центр АТО</t>
  </si>
  <si>
    <t xml:space="preserve">ЗАКЛАДИ ДЕПАРТАМЕНТУ КУЛЬТУРИ</t>
  </si>
  <si>
    <t xml:space="preserve">Районний будинок культури "Красне"</t>
  </si>
  <si>
    <t xml:space="preserve">Музична школа № 2</t>
  </si>
  <si>
    <t xml:space="preserve">БК "Теремно"</t>
  </si>
  <si>
    <t xml:space="preserve">Бібліотека № 10</t>
  </si>
  <si>
    <t xml:space="preserve">Бібліотека с. Липляни</t>
  </si>
  <si>
    <t xml:space="preserve">БК "Вересневе"</t>
  </si>
  <si>
    <t xml:space="preserve">Музична школа № 1</t>
  </si>
  <si>
    <t xml:space="preserve">КЗ "Палац культури міста Луцька"</t>
  </si>
  <si>
    <t xml:space="preserve">Музична школа № 3</t>
  </si>
  <si>
    <t xml:space="preserve">Художня школа</t>
  </si>
  <si>
    <t xml:space="preserve">Прилуцький будинок культури</t>
  </si>
  <si>
    <t xml:space="preserve">ЦБС (12 закладів)</t>
  </si>
  <si>
    <t xml:space="preserve">Клуб № 2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</si>
  <si>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</si>
  <si>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</si>
  <si>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</si>
  <si>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ДЮСШОР (плавання)</t>
  </si>
  <si>
    <t xml:space="preserve">Білий м'яч</t>
  </si>
  <si>
    <t xml:space="preserve">ДЮСШ № 4</t>
  </si>
  <si>
    <t xml:space="preserve">ДЮСШ № 3</t>
  </si>
  <si>
    <t xml:space="preserve">ПРОФЕСІЙНО-ТЕХНІЧНІ НАВЧАЛЬНІ ЗАКЛАДИ</t>
  </si>
  <si>
    <t xml:space="preserve">ЛЦ професійно-технічної освіти</t>
  </si>
  <si>
    <t xml:space="preserve">ЛВПТУ будівництва та архітектури</t>
  </si>
  <si>
    <t xml:space="preserve">ДПТНЗ Луцьке вище професійне училище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</si>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</sst>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&quot;&quot;#,##0.00"/>
    <numFmt numFmtId="167" formatCode="#,##0.00"/>
    <numFmt numFmtId="168" formatCode="#,##0.000"/>
    <numFmt numFmtId="169" formatCode="0.00"/>
  </numFmts>
  <fonts count="2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1"/>
    </font>
    <font>
      <b val="true"/>
      <sz val="10"/>
      <color rgb="FFFF0000"/>
      <name val="Arial"/>
      <family val="2"/>
      <charset val="204"/>
    </font>
    <font>
      <b val="true"/>
      <sz val="10"/>
      <name val="Arial Cyr"/>
      <family val="0"/>
      <charset val="204"/>
    </font>
    <font>
      <sz val="10"/>
      <color rgb="FFFF0000"/>
      <name val="Arial"/>
      <family val="2"/>
      <charset val="1"/>
    </font>
    <font>
      <sz val="10"/>
      <color rgb="FF000000"/>
      <name val="Arial"/>
      <family val="0"/>
      <charset val="1"/>
    </font>
    <font>
      <sz val="11"/>
      <color rgb="FFFF0000"/>
      <name val="Calibri"/>
      <family val="2"/>
      <charset val="204"/>
    </font>
    <font>
      <sz val="10"/>
      <color rgb="FFFF000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1"/>
      <color rgb="FF0066CC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7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8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6" fontId="2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8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3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3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4" fillId="0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3" fillId="1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S1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85" activeCellId="0" sqref="B185:M189"/>
    </sheetView>
  </sheetViews>
  <sheetFormatPr defaultRowHeight="15" zeroHeight="false" outlineLevelRow="0" outlineLevelCol="0"/>
  <cols>
    <col collapsed="false" customWidth="true" hidden="false" outlineLevel="0" max="1" min="1" style="0" width="6.49"/>
    <col collapsed="false" customWidth="true" hidden="false" outlineLevel="0" max="2" min="2" style="0" width="21.29"/>
    <col collapsed="false" customWidth="true" hidden="false" outlineLevel="0" max="3" min="3" style="0" width="15.56"/>
    <col collapsed="false" customWidth="true" hidden="false" outlineLevel="0" max="4" min="4" style="0" width="14.69"/>
    <col collapsed="false" customWidth="true" hidden="false" outlineLevel="0" max="5" min="5" style="0" width="18.99"/>
    <col collapsed="false" customWidth="true" hidden="false" outlineLevel="0" max="6" min="6" style="0" width="18.56"/>
    <col collapsed="false" customWidth="true" hidden="false" outlineLevel="0" max="7" min="7" style="0" width="13.29"/>
    <col collapsed="false" customWidth="true" hidden="false" outlineLevel="0" max="8" min="8" style="0" width="9.85"/>
    <col collapsed="false" customWidth="true" hidden="false" outlineLevel="0" max="9" min="9" style="0" width="11.71"/>
    <col collapsed="false" customWidth="true" hidden="false" outlineLevel="0" max="10" min="10" style="0" width="12.29"/>
    <col collapsed="false" customWidth="true" hidden="false" outlineLevel="0" max="11" min="11" style="0" width="14.69"/>
    <col collapsed="false" customWidth="true" hidden="false" outlineLevel="0" max="12" min="12" style="0" width="14.14"/>
    <col collapsed="false" customWidth="true" hidden="false" outlineLevel="0" max="13" min="13" style="0" width="12.98"/>
    <col collapsed="false" customWidth="true" hidden="false" outlineLevel="0" max="14" min="14" style="0" width="9.44"/>
    <col collapsed="false" customWidth="true" hidden="false" outlineLevel="0" max="15" min="15" style="0" width="11.57"/>
    <col collapsed="false" customWidth="true" hidden="false" outlineLevel="0" max="1025" min="16" style="0" width="9.44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0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207</v>
      </c>
      <c r="D7" s="11" t="n">
        <v>896.8</v>
      </c>
      <c r="E7" s="12" t="n">
        <v>23185.9278240741</v>
      </c>
      <c r="F7" s="12" t="n">
        <v>144.859833333362</v>
      </c>
      <c r="G7" s="13"/>
      <c r="H7" s="12" t="n">
        <v>369.86874999997</v>
      </c>
      <c r="I7" s="12" t="n">
        <v>50.83333333333</v>
      </c>
      <c r="J7" s="14" t="n">
        <f aca="false">K7/D7</f>
        <v>213.713106590961</v>
      </c>
      <c r="K7" s="15" t="n">
        <f aca="false">L7+M7+E7</f>
        <v>191657.913990774</v>
      </c>
      <c r="L7" s="15" t="n">
        <f aca="false">F7*1163</f>
        <v>168471.9861667</v>
      </c>
      <c r="M7" s="15" t="n">
        <f aca="false">G7*9.5</f>
        <v>0</v>
      </c>
      <c r="N7" s="16"/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1" t="n">
        <v>119</v>
      </c>
      <c r="D8" s="11" t="n">
        <v>311</v>
      </c>
      <c r="E8" s="12" t="n">
        <v>4500.4140862839</v>
      </c>
      <c r="F8" s="12" t="n">
        <v>27.858159722222</v>
      </c>
      <c r="G8" s="12" t="n">
        <v>262.16552883024</v>
      </c>
      <c r="H8" s="12" t="n">
        <v>181.67219016564</v>
      </c>
      <c r="I8" s="13"/>
      <c r="J8" s="14" t="n">
        <f aca="false">K8/D8</f>
        <v>126.656033334776</v>
      </c>
      <c r="K8" s="15" t="n">
        <f aca="false">L8+M8+E8</f>
        <v>39390.0263671154</v>
      </c>
      <c r="L8" s="15" t="n">
        <f aca="false">F8*1163</f>
        <v>32399.0397569442</v>
      </c>
      <c r="M8" s="15" t="n">
        <f aca="false">G8*9.5</f>
        <v>2490.57252388728</v>
      </c>
      <c r="N8" s="16"/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12" t="n">
        <v>8488.102876843</v>
      </c>
      <c r="F9" s="15"/>
      <c r="G9" s="12" t="n">
        <v>5561.8783634113</v>
      </c>
      <c r="H9" s="12" t="n">
        <v>345.542541594951</v>
      </c>
      <c r="I9" s="13"/>
      <c r="J9" s="14" t="n">
        <f aca="false">K9/D9</f>
        <v>115.928066784972</v>
      </c>
      <c r="K9" s="15" t="n">
        <f aca="false">L9+M9+E9</f>
        <v>61325.9473292504</v>
      </c>
      <c r="L9" s="15" t="n">
        <f aca="false">F9*1163</f>
        <v>0</v>
      </c>
      <c r="M9" s="15" t="n">
        <f aca="false">G9*9.5</f>
        <v>52837.8444524074</v>
      </c>
      <c r="N9" s="16"/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1" t="n">
        <v>392</v>
      </c>
      <c r="D10" s="11" t="n">
        <v>1954.8</v>
      </c>
      <c r="E10" s="12" t="n">
        <v>19294.526278656</v>
      </c>
      <c r="F10" s="12" t="n">
        <v>173.0587641357</v>
      </c>
      <c r="G10" s="13"/>
      <c r="H10" s="12" t="n">
        <v>623.6284329564</v>
      </c>
      <c r="I10" s="12" t="n">
        <v>322.7811698905</v>
      </c>
      <c r="J10" s="14" t="n">
        <f aca="false">K10/D10</f>
        <v>112.830913120767</v>
      </c>
      <c r="K10" s="15" t="n">
        <f aca="false">L10+M10+E10</f>
        <v>220561.868968475</v>
      </c>
      <c r="L10" s="15" t="n">
        <f aca="false">F10*1163</f>
        <v>201267.342689819</v>
      </c>
      <c r="M10" s="15" t="n">
        <f aca="false">G10*9.5</f>
        <v>0</v>
      </c>
      <c r="N10" s="16"/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138</v>
      </c>
      <c r="D11" s="11" t="n">
        <v>868</v>
      </c>
      <c r="E11" s="12" t="n">
        <v>8120.0224718961</v>
      </c>
      <c r="F11" s="12" t="n">
        <v>72.5676795985</v>
      </c>
      <c r="G11" s="13"/>
      <c r="H11" s="12" t="n">
        <v>229.64319286226</v>
      </c>
      <c r="I11" s="12" t="n">
        <v>427.244346312039</v>
      </c>
      <c r="J11" s="14" t="n">
        <f aca="false">K11/D11</f>
        <v>106.585522862847</v>
      </c>
      <c r="K11" s="15" t="n">
        <f aca="false">L11+M11+E11</f>
        <v>92516.2338449516</v>
      </c>
      <c r="L11" s="15" t="n">
        <f aca="false">F11*1163</f>
        <v>84396.2113730555</v>
      </c>
      <c r="M11" s="15" t="n">
        <f aca="false">G11*9.5</f>
        <v>0</v>
      </c>
      <c r="N11" s="16"/>
      <c r="O11" s="17"/>
      <c r="P11" s="18"/>
    </row>
    <row r="12" customFormat="false" ht="13.8" hidden="false" customHeight="false" outlineLevel="0" collapsed="false">
      <c r="A12" s="9" t="n">
        <v>6</v>
      </c>
      <c r="B12" s="10" t="s">
        <v>22</v>
      </c>
      <c r="C12" s="19" t="n">
        <v>219</v>
      </c>
      <c r="D12" s="11" t="n">
        <v>2020.8</v>
      </c>
      <c r="E12" s="12" t="n">
        <v>23184.8233212747</v>
      </c>
      <c r="F12" s="12" t="n">
        <v>139.4953125</v>
      </c>
      <c r="G12" s="13"/>
      <c r="H12" s="12" t="n">
        <v>761.61366595794</v>
      </c>
      <c r="I12" s="13"/>
      <c r="J12" s="14" t="n">
        <f aca="false">K12/D12</f>
        <v>91.7546871332021</v>
      </c>
      <c r="K12" s="15" t="n">
        <f aca="false">L12+M12+E12</f>
        <v>185417.871758775</v>
      </c>
      <c r="L12" s="15" t="n">
        <f aca="false">F12*1163</f>
        <v>162233.0484375</v>
      </c>
      <c r="M12" s="15" t="n">
        <f aca="false">G12*9.5</f>
        <v>0</v>
      </c>
      <c r="N12" s="16"/>
      <c r="O12" s="17"/>
      <c r="P12" s="18"/>
    </row>
    <row r="13" customFormat="false" ht="13.8" hidden="false" customHeight="false" outlineLevel="0" collapsed="false">
      <c r="A13" s="9" t="n">
        <v>7</v>
      </c>
      <c r="B13" s="10" t="s">
        <v>23</v>
      </c>
      <c r="C13" s="11" t="n">
        <v>212</v>
      </c>
      <c r="D13" s="11" t="n">
        <v>1413.6</v>
      </c>
      <c r="E13" s="12" t="n">
        <v>11137.14648871</v>
      </c>
      <c r="F13" s="13"/>
      <c r="G13" s="12" t="n">
        <v>12446.2319539258</v>
      </c>
      <c r="H13" s="12" t="n">
        <v>330.39995580546</v>
      </c>
      <c r="I13" s="13"/>
      <c r="J13" s="14" t="n">
        <f aca="false">K13/D13</f>
        <v>91.5226019036539</v>
      </c>
      <c r="K13" s="15" t="n">
        <f aca="false">L13+M13+E13</f>
        <v>129376.350051005</v>
      </c>
      <c r="L13" s="15" t="n">
        <f aca="false">F13*1163</f>
        <v>0</v>
      </c>
      <c r="M13" s="15" t="n">
        <f aca="false">G13*9.5</f>
        <v>118239.203562295</v>
      </c>
      <c r="N13" s="16"/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43</v>
      </c>
      <c r="D14" s="11" t="n">
        <v>385</v>
      </c>
      <c r="E14" s="12" t="n">
        <v>6849.6196022056</v>
      </c>
      <c r="F14" s="15"/>
      <c r="G14" s="12" t="n">
        <v>2919.6298387097</v>
      </c>
      <c r="H14" s="12" t="n">
        <v>141.65241693842</v>
      </c>
      <c r="I14" s="13"/>
      <c r="J14" s="14" t="n">
        <f aca="false">K14/D14</f>
        <v>89.8340339479162</v>
      </c>
      <c r="K14" s="15" t="n">
        <f aca="false">L14+M14+E14</f>
        <v>34586.1030699477</v>
      </c>
      <c r="L14" s="15" t="n">
        <f aca="false">F14*1163</f>
        <v>0</v>
      </c>
      <c r="M14" s="15" t="n">
        <f aca="false">G14*9.5</f>
        <v>27736.4834677421</v>
      </c>
      <c r="N14" s="16"/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156</v>
      </c>
      <c r="D15" s="11" t="n">
        <v>570</v>
      </c>
      <c r="E15" s="12" t="n">
        <v>7327.946213114</v>
      </c>
      <c r="F15" s="20"/>
      <c r="G15" s="12" t="n">
        <v>4571.5965126417</v>
      </c>
      <c r="H15" s="12" t="n">
        <v>95.86538796861</v>
      </c>
      <c r="I15" s="13"/>
      <c r="J15" s="14" t="n">
        <f aca="false">K15/D15</f>
        <v>89.0493211986143</v>
      </c>
      <c r="K15" s="15" t="n">
        <f aca="false">L15+M15+E15</f>
        <v>50758.1130832102</v>
      </c>
      <c r="L15" s="15" t="n">
        <f aca="false">F15*1163</f>
        <v>0</v>
      </c>
      <c r="M15" s="15" t="n">
        <f aca="false">G15*9.5</f>
        <v>43430.1668700962</v>
      </c>
      <c r="N15" s="16"/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19" t="n">
        <v>222</v>
      </c>
      <c r="D16" s="11" t="n">
        <v>1803.7</v>
      </c>
      <c r="E16" s="12" t="n">
        <v>10564.3334927356</v>
      </c>
      <c r="F16" s="12" t="n">
        <v>126.47194719472</v>
      </c>
      <c r="G16" s="13"/>
      <c r="H16" s="12" t="n">
        <v>335.70100090918</v>
      </c>
      <c r="I16" s="12" t="n">
        <v>77.48214821482</v>
      </c>
      <c r="J16" s="14" t="n">
        <f aca="false">K16/D16</f>
        <v>87.4043400123052</v>
      </c>
      <c r="K16" s="15" t="n">
        <f aca="false">L16+M16+E16</f>
        <v>157651.208080195</v>
      </c>
      <c r="L16" s="15" t="n">
        <f aca="false">F16*1163</f>
        <v>147086.874587459</v>
      </c>
      <c r="M16" s="15" t="n">
        <f aca="false">G16*9.5</f>
        <v>0</v>
      </c>
      <c r="N16" s="16"/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204</v>
      </c>
      <c r="D17" s="11" t="n">
        <v>1049.12</v>
      </c>
      <c r="E17" s="12" t="n">
        <v>11733.4890176594</v>
      </c>
      <c r="F17" s="12" t="n">
        <v>67.9558974766354</v>
      </c>
      <c r="G17" s="13"/>
      <c r="H17" s="12" t="n">
        <v>323.2800545215</v>
      </c>
      <c r="I17" s="13"/>
      <c r="J17" s="14" t="n">
        <f aca="false">K17/D17</f>
        <v>86.5165069610592</v>
      </c>
      <c r="K17" s="15" t="n">
        <f aca="false">L17+M17+E17</f>
        <v>90766.1977829864</v>
      </c>
      <c r="L17" s="15" t="n">
        <f aca="false">F17*1163</f>
        <v>79032.708765327</v>
      </c>
      <c r="M17" s="15" t="n">
        <f aca="false">G17*9.5</f>
        <v>0</v>
      </c>
      <c r="N17" s="16"/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11" t="n">
        <v>308</v>
      </c>
      <c r="D18" s="11" t="n">
        <v>1799.2</v>
      </c>
      <c r="E18" s="12" t="n">
        <v>17972.8862646086</v>
      </c>
      <c r="F18" s="12" t="n">
        <v>113.13782560663</v>
      </c>
      <c r="G18" s="13"/>
      <c r="H18" s="12" t="n">
        <v>492.74539990386</v>
      </c>
      <c r="I18" s="12" t="n">
        <v>273.5372053776</v>
      </c>
      <c r="J18" s="14" t="n">
        <f aca="false">K18/D18</f>
        <v>83.1214859076919</v>
      </c>
      <c r="K18" s="15" t="n">
        <f aca="false">L18+M18+E18</f>
        <v>149552.177445119</v>
      </c>
      <c r="L18" s="15" t="n">
        <f aca="false">F18*1163</f>
        <v>131579.291180511</v>
      </c>
      <c r="M18" s="15" t="n">
        <f aca="false">G18*9.5</f>
        <v>0</v>
      </c>
      <c r="N18" s="16"/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322</v>
      </c>
      <c r="D19" s="11" t="n">
        <v>2437.4</v>
      </c>
      <c r="E19" s="12" t="n">
        <v>18430.7547550253</v>
      </c>
      <c r="F19" s="12" t="n">
        <v>157.91431037459</v>
      </c>
      <c r="G19" s="13"/>
      <c r="H19" s="12" t="n">
        <v>1144.2278173687</v>
      </c>
      <c r="I19" s="12" t="n">
        <v>167.54616180547</v>
      </c>
      <c r="J19" s="14" t="n">
        <f aca="false">K19/D19</f>
        <v>82.9101081975357</v>
      </c>
      <c r="K19" s="15" t="n">
        <f aca="false">L19+M19+E19</f>
        <v>202085.097720673</v>
      </c>
      <c r="L19" s="15" t="n">
        <f aca="false">F19*1163</f>
        <v>183654.342965648</v>
      </c>
      <c r="M19" s="15" t="n">
        <f aca="false">G19*9.5</f>
        <v>0</v>
      </c>
      <c r="N19" s="16"/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347</v>
      </c>
      <c r="D20" s="11" t="n">
        <v>1735</v>
      </c>
      <c r="E20" s="12" t="n">
        <v>16659.4555806224</v>
      </c>
      <c r="F20" s="12" t="n">
        <v>106.16119467185</v>
      </c>
      <c r="G20" s="13"/>
      <c r="H20" s="12" t="n">
        <v>580.6339053662</v>
      </c>
      <c r="I20" s="12" t="n">
        <v>275.9943141932</v>
      </c>
      <c r="J20" s="14" t="n">
        <f aca="false">K20/D20</f>
        <v>80.7636455239101</v>
      </c>
      <c r="K20" s="15" t="n">
        <f aca="false">L20+M20+E20</f>
        <v>140124.924983984</v>
      </c>
      <c r="L20" s="15" t="n">
        <f aca="false">F20*1163</f>
        <v>123465.469403362</v>
      </c>
      <c r="M20" s="15" t="n">
        <f aca="false">G20*9.5</f>
        <v>0</v>
      </c>
      <c r="N20" s="16"/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156</v>
      </c>
      <c r="D21" s="11" t="n">
        <v>951.3</v>
      </c>
      <c r="E21" s="12" t="n">
        <v>9199.11982510611</v>
      </c>
      <c r="F21" s="12" t="n">
        <v>55.0317584033603</v>
      </c>
      <c r="G21" s="13"/>
      <c r="H21" s="12" t="n">
        <v>325.55536750484</v>
      </c>
      <c r="I21" s="13"/>
      <c r="J21" s="14" t="n">
        <f aca="false">K21/D21</f>
        <v>76.9484440746495</v>
      </c>
      <c r="K21" s="15" t="n">
        <f aca="false">L21+M21+E21</f>
        <v>73201.0548482141</v>
      </c>
      <c r="L21" s="15" t="n">
        <f aca="false">F21*1163</f>
        <v>64001.935023108</v>
      </c>
      <c r="M21" s="15" t="n">
        <f aca="false">G21*9.5</f>
        <v>0</v>
      </c>
      <c r="N21" s="16"/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220</v>
      </c>
      <c r="D22" s="11" t="n">
        <v>1330</v>
      </c>
      <c r="E22" s="12" t="n">
        <v>9316.9009289187</v>
      </c>
      <c r="F22" s="12" t="n">
        <v>78.5510475557</v>
      </c>
      <c r="G22" s="13"/>
      <c r="H22" s="12" t="n">
        <v>380.4845952513</v>
      </c>
      <c r="I22" s="13"/>
      <c r="J22" s="14" t="n">
        <f aca="false">K22/D22</f>
        <v>75.6930595760886</v>
      </c>
      <c r="K22" s="15" t="n">
        <f aca="false">L22+M22+E22</f>
        <v>100671.769236198</v>
      </c>
      <c r="L22" s="15" t="n">
        <f aca="false">F22*1163</f>
        <v>91354.8683072791</v>
      </c>
      <c r="M22" s="15" t="n">
        <f aca="false">G22*9.5</f>
        <v>0</v>
      </c>
      <c r="N22" s="16"/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209</v>
      </c>
      <c r="D23" s="11" t="n">
        <v>1515</v>
      </c>
      <c r="E23" s="12" t="n">
        <v>22322.6627047497</v>
      </c>
      <c r="F23" s="12" t="n">
        <v>76.52497189556</v>
      </c>
      <c r="G23" s="13"/>
      <c r="H23" s="12" t="n">
        <v>604.9343221202</v>
      </c>
      <c r="I23" s="13"/>
      <c r="J23" s="14" t="n">
        <f aca="false">K23/D23</f>
        <v>73.4793432470535</v>
      </c>
      <c r="K23" s="15" t="n">
        <f aca="false">L23+M23+E23</f>
        <v>111321.205019286</v>
      </c>
      <c r="L23" s="15" t="n">
        <f aca="false">F23*1163</f>
        <v>88998.5423145363</v>
      </c>
      <c r="M23" s="15" t="n">
        <f aca="false">G23*9.5</f>
        <v>0</v>
      </c>
      <c r="N23" s="16"/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307</v>
      </c>
      <c r="D24" s="11" t="n">
        <v>2129.7</v>
      </c>
      <c r="E24" s="12" t="n">
        <v>19464.3202333714</v>
      </c>
      <c r="F24" s="12" t="n">
        <v>116.025963718821</v>
      </c>
      <c r="G24" s="13"/>
      <c r="H24" s="12" t="n">
        <v>803.5154383976</v>
      </c>
      <c r="I24" s="12" t="n">
        <v>181.257719198791</v>
      </c>
      <c r="J24" s="14" t="n">
        <f aca="false">K24/D24</f>
        <v>72.4996553685309</v>
      </c>
      <c r="K24" s="15" t="n">
        <f aca="false">L24+M24+E24</f>
        <v>154402.51603836</v>
      </c>
      <c r="L24" s="15" t="n">
        <f aca="false">F24*1163</f>
        <v>134938.195804989</v>
      </c>
      <c r="M24" s="15" t="n">
        <f aca="false">G24*9.5</f>
        <v>0</v>
      </c>
      <c r="N24" s="16"/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54</v>
      </c>
      <c r="D25" s="11" t="n">
        <v>1066</v>
      </c>
      <c r="E25" s="12" t="n">
        <v>19934.1830274188</v>
      </c>
      <c r="F25" s="12" t="n">
        <v>48.248</v>
      </c>
      <c r="G25" s="13"/>
      <c r="H25" s="15"/>
      <c r="I25" s="15"/>
      <c r="J25" s="14" t="n">
        <f aca="false">K25/D25</f>
        <v>71.3382805135261</v>
      </c>
      <c r="K25" s="15" t="n">
        <f aca="false">L25+M25+E25</f>
        <v>76046.6070274188</v>
      </c>
      <c r="L25" s="15" t="n">
        <f aca="false">F25*1163</f>
        <v>56112.424</v>
      </c>
      <c r="M25" s="15" t="n">
        <f aca="false">G25*9.5</f>
        <v>0</v>
      </c>
      <c r="N25" s="16"/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453</v>
      </c>
      <c r="D26" s="11" t="n">
        <v>2417</v>
      </c>
      <c r="E26" s="12" t="n">
        <v>21672.3816648517</v>
      </c>
      <c r="F26" s="12" t="n">
        <v>127.626956796019</v>
      </c>
      <c r="G26" s="13"/>
      <c r="H26" s="12" t="n">
        <v>890.7764758868</v>
      </c>
      <c r="I26" s="12" t="n">
        <v>511.164619853</v>
      </c>
      <c r="J26" s="14" t="n">
        <f aca="false">K26/D26</f>
        <v>70.3775475459751</v>
      </c>
      <c r="K26" s="15" t="n">
        <f aca="false">L26+M26+E26</f>
        <v>170102.532418622</v>
      </c>
      <c r="L26" s="15" t="n">
        <f aca="false">F26*1163</f>
        <v>148430.15075377</v>
      </c>
      <c r="M26" s="15" t="n">
        <f aca="false">G26*9.5</f>
        <v>0</v>
      </c>
      <c r="N26" s="16"/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306</v>
      </c>
      <c r="D27" s="11" t="n">
        <v>2129.7</v>
      </c>
      <c r="E27" s="12" t="n">
        <v>11696.1355350962</v>
      </c>
      <c r="F27" s="12" t="n">
        <v>117.38625</v>
      </c>
      <c r="G27" s="13"/>
      <c r="H27" s="12" t="n">
        <v>549.5143351458</v>
      </c>
      <c r="I27" s="12" t="n">
        <v>302.9316217663</v>
      </c>
      <c r="J27" s="14" t="n">
        <f aca="false">K27/D27</f>
        <v>69.5949402662798</v>
      </c>
      <c r="K27" s="15" t="n">
        <f aca="false">L27+M27+E27</f>
        <v>148216.344285096</v>
      </c>
      <c r="L27" s="15" t="n">
        <f aca="false">F27*1163</f>
        <v>136520.20875</v>
      </c>
      <c r="M27" s="15" t="n">
        <f aca="false">G27*9.5</f>
        <v>0</v>
      </c>
      <c r="N27" s="16"/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1" t="n">
        <v>360</v>
      </c>
      <c r="D28" s="11" t="n">
        <v>2128.9</v>
      </c>
      <c r="E28" s="12" t="n">
        <v>22196.7879563284</v>
      </c>
      <c r="F28" s="12" t="n">
        <v>106.828427310395</v>
      </c>
      <c r="G28" s="21"/>
      <c r="H28" s="12" t="n">
        <v>630.9457338692</v>
      </c>
      <c r="I28" s="12" t="n">
        <v>119.8406953076</v>
      </c>
      <c r="J28" s="14" t="n">
        <f aca="false">K28/D28</f>
        <v>68.7858748265855</v>
      </c>
      <c r="K28" s="15" t="n">
        <f aca="false">L28+M28+E28</f>
        <v>146438.248918318</v>
      </c>
      <c r="L28" s="15" t="n">
        <f aca="false">F28*1163</f>
        <v>124241.460961989</v>
      </c>
      <c r="M28" s="15" t="n">
        <f aca="false">G28*9.5</f>
        <v>0</v>
      </c>
      <c r="N28" s="16"/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382</v>
      </c>
      <c r="D29" s="11" t="n">
        <v>2436</v>
      </c>
      <c r="E29" s="12" t="n">
        <v>24293.59375</v>
      </c>
      <c r="F29" s="12" t="n">
        <v>122.6875</v>
      </c>
      <c r="G29" s="13"/>
      <c r="H29" s="12" t="n">
        <v>960.84375</v>
      </c>
      <c r="I29" s="12" t="n">
        <v>147.5154513889</v>
      </c>
      <c r="J29" s="14" t="n">
        <f aca="false">K29/D29</f>
        <v>68.5464516625616</v>
      </c>
      <c r="K29" s="15" t="n">
        <f aca="false">L29+M29+E29</f>
        <v>166979.15625</v>
      </c>
      <c r="L29" s="15" t="n">
        <f aca="false">F29*1163</f>
        <v>142685.5625</v>
      </c>
      <c r="M29" s="15" t="n">
        <f aca="false">G29*9.5</f>
        <v>0</v>
      </c>
      <c r="N29" s="16"/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124</v>
      </c>
      <c r="D30" s="11" t="n">
        <v>1098.2</v>
      </c>
      <c r="E30" s="12" t="n">
        <v>7317.330145042</v>
      </c>
      <c r="F30" s="12" t="n">
        <v>58.14615750304</v>
      </c>
      <c r="G30" s="13"/>
      <c r="H30" s="12" t="n">
        <v>260.141254013643</v>
      </c>
      <c r="I30" s="12" t="n">
        <v>109.580205855389</v>
      </c>
      <c r="J30" s="14" t="n">
        <f aca="false">K30/D30</f>
        <v>68.240130505443</v>
      </c>
      <c r="K30" s="15" t="n">
        <f aca="false">L30+M30+E30</f>
        <v>74941.3113210775</v>
      </c>
      <c r="L30" s="15" t="n">
        <f aca="false">F30*1163</f>
        <v>67623.9811760355</v>
      </c>
      <c r="M30" s="15" t="n">
        <f aca="false">G30*9.5</f>
        <v>0</v>
      </c>
      <c r="N30" s="16"/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359</v>
      </c>
      <c r="D31" s="11" t="n">
        <v>2319</v>
      </c>
      <c r="E31" s="12" t="n">
        <v>16836.7892159281</v>
      </c>
      <c r="F31" s="12" t="n">
        <v>115.516233427089</v>
      </c>
      <c r="G31" s="13"/>
      <c r="H31" s="12" t="n">
        <v>688.21066736863</v>
      </c>
      <c r="I31" s="12" t="n">
        <v>206.5620210048</v>
      </c>
      <c r="J31" s="14" t="n">
        <f aca="false">K31/D31</f>
        <v>65.192828241325</v>
      </c>
      <c r="K31" s="15" t="n">
        <f aca="false">L31+M31+E31</f>
        <v>151182.168691633</v>
      </c>
      <c r="L31" s="15" t="n">
        <f aca="false">F31*1163</f>
        <v>134345.379475705</v>
      </c>
      <c r="M31" s="15" t="n">
        <f aca="false">G31*9.5</f>
        <v>0</v>
      </c>
      <c r="N31" s="16"/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330</v>
      </c>
      <c r="D32" s="11" t="n">
        <v>2437</v>
      </c>
      <c r="E32" s="12" t="n">
        <v>30845.6242720127</v>
      </c>
      <c r="F32" s="12" t="n">
        <v>107.937172503932</v>
      </c>
      <c r="G32" s="13"/>
      <c r="H32" s="12" t="n">
        <v>966.725750181557</v>
      </c>
      <c r="I32" s="12" t="n">
        <v>634.344180391</v>
      </c>
      <c r="J32" s="14" t="n">
        <f aca="false">K32/D32</f>
        <v>64.1676470636381</v>
      </c>
      <c r="K32" s="15" t="n">
        <f aca="false">L32+M32+E32</f>
        <v>156376.555894086</v>
      </c>
      <c r="L32" s="15" t="n">
        <f aca="false">F32*1163</f>
        <v>125530.931622073</v>
      </c>
      <c r="M32" s="15" t="n">
        <f aca="false">G32*9.5</f>
        <v>0</v>
      </c>
      <c r="N32" s="16"/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228</v>
      </c>
      <c r="D33" s="11" t="n">
        <v>1515</v>
      </c>
      <c r="E33" s="12" t="n">
        <v>11908.6449892842</v>
      </c>
      <c r="F33" s="12" t="n">
        <v>72.61961805556</v>
      </c>
      <c r="G33" s="13"/>
      <c r="H33" s="12" t="n">
        <v>307.58851035404</v>
      </c>
      <c r="I33" s="13"/>
      <c r="J33" s="14" t="n">
        <f aca="false">K33/D33</f>
        <v>63.6074328633006</v>
      </c>
      <c r="K33" s="15" t="n">
        <f aca="false">L33+M33+E33</f>
        <v>96365.2607879004</v>
      </c>
      <c r="L33" s="15" t="n">
        <f aca="false">F33*1163</f>
        <v>84456.6157986163</v>
      </c>
      <c r="M33" s="15" t="n">
        <f aca="false">G33*9.5</f>
        <v>0</v>
      </c>
      <c r="N33" s="16"/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185</v>
      </c>
      <c r="D34" s="11" t="n">
        <v>1099.3</v>
      </c>
      <c r="E34" s="12" t="n">
        <v>7555.809455736</v>
      </c>
      <c r="F34" s="12" t="n">
        <v>53.1045063116</v>
      </c>
      <c r="G34" s="13"/>
      <c r="H34" s="12" t="n">
        <v>251.70880166004</v>
      </c>
      <c r="I34" s="13"/>
      <c r="J34" s="14" t="n">
        <f aca="false">K34/D34</f>
        <v>63.054989808175</v>
      </c>
      <c r="K34" s="15" t="n">
        <f aca="false">L34+M34+E34</f>
        <v>69316.3502961268</v>
      </c>
      <c r="L34" s="15" t="n">
        <f aca="false">F34*1163</f>
        <v>61760.5408403908</v>
      </c>
      <c r="M34" s="15" t="n">
        <f aca="false">G34*9.5</f>
        <v>0</v>
      </c>
      <c r="N34" s="16"/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416</v>
      </c>
      <c r="D35" s="11" t="n">
        <v>2417</v>
      </c>
      <c r="E35" s="12" t="n">
        <v>13609.9437927895</v>
      </c>
      <c r="F35" s="12" t="n">
        <v>117.977504972224</v>
      </c>
      <c r="G35" s="13"/>
      <c r="H35" s="12" t="n">
        <v>724.6025822224</v>
      </c>
      <c r="I35" s="12" t="n">
        <v>552.21681195936</v>
      </c>
      <c r="J35" s="14" t="n">
        <f aca="false">K35/D35</f>
        <v>62.3987513758734</v>
      </c>
      <c r="K35" s="15" t="n">
        <f aca="false">L35+M35+E35</f>
        <v>150817.782075486</v>
      </c>
      <c r="L35" s="15" t="n">
        <f aca="false">F35*1163</f>
        <v>137207.838282697</v>
      </c>
      <c r="M35" s="15" t="n">
        <f aca="false">G35*9.5</f>
        <v>0</v>
      </c>
      <c r="N35" s="16"/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337</v>
      </c>
      <c r="D36" s="11" t="n">
        <v>1799.2</v>
      </c>
      <c r="E36" s="12" t="n">
        <v>13752.355766312</v>
      </c>
      <c r="F36" s="12" t="n">
        <v>82.52180882082</v>
      </c>
      <c r="G36" s="13"/>
      <c r="H36" s="12" t="n">
        <v>427.73489994473</v>
      </c>
      <c r="I36" s="12" t="n">
        <v>201.73489994473</v>
      </c>
      <c r="J36" s="14" t="n">
        <f aca="false">K36/D36</f>
        <v>60.9855599293718</v>
      </c>
      <c r="K36" s="15" t="n">
        <f aca="false">L36+M36+E36</f>
        <v>109725.219424926</v>
      </c>
      <c r="L36" s="15" t="n">
        <f aca="false">F36*1163</f>
        <v>95972.8636586137</v>
      </c>
      <c r="M36" s="15" t="n">
        <f aca="false">G36*9.5</f>
        <v>0</v>
      </c>
      <c r="N36" s="16"/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9" t="n">
        <v>124</v>
      </c>
      <c r="D37" s="11" t="n">
        <v>628</v>
      </c>
      <c r="E37" s="12" t="n">
        <v>7510.209260028</v>
      </c>
      <c r="F37" s="12" t="n">
        <v>26.2647002017485</v>
      </c>
      <c r="G37" s="13"/>
      <c r="H37" s="12" t="n">
        <v>162.309029157169</v>
      </c>
      <c r="I37" s="13"/>
      <c r="J37" s="14" t="n">
        <f aca="false">K37/D37</f>
        <v>60.5988146411807</v>
      </c>
      <c r="K37" s="15" t="n">
        <f aca="false">L37+M37+E37</f>
        <v>38056.0555946615</v>
      </c>
      <c r="L37" s="15" t="n">
        <f aca="false">F37*1163</f>
        <v>30545.8463346335</v>
      </c>
      <c r="M37" s="15" t="n">
        <f aca="false">G37*9.5</f>
        <v>0</v>
      </c>
      <c r="N37" s="16"/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386</v>
      </c>
      <c r="D38" s="11" t="n">
        <v>2129.7</v>
      </c>
      <c r="E38" s="12" t="n">
        <v>24557.3291666666</v>
      </c>
      <c r="F38" s="12" t="n">
        <v>88.88512833333</v>
      </c>
      <c r="G38" s="13"/>
      <c r="H38" s="12" t="n">
        <v>887.6651388889</v>
      </c>
      <c r="I38" s="12" t="n">
        <v>342.43236111111</v>
      </c>
      <c r="J38" s="14" t="n">
        <f aca="false">K38/D38</f>
        <v>60.0698377322296</v>
      </c>
      <c r="K38" s="15" t="n">
        <f aca="false">L38+M38+E38</f>
        <v>127930.733418329</v>
      </c>
      <c r="L38" s="15" t="n">
        <f aca="false">F38*1163</f>
        <v>103373.404251663</v>
      </c>
      <c r="M38" s="15" t="n">
        <f aca="false">G38*9.5</f>
        <v>0</v>
      </c>
      <c r="N38" s="16"/>
      <c r="O38" s="17"/>
      <c r="P38" s="18"/>
      <c r="S38" s="22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450</v>
      </c>
      <c r="D39" s="11" t="n">
        <v>2462.18</v>
      </c>
      <c r="E39" s="12" t="n">
        <v>37652.3722549238</v>
      </c>
      <c r="F39" s="12" t="n">
        <v>93.982661934339</v>
      </c>
      <c r="G39" s="13"/>
      <c r="H39" s="12" t="n">
        <v>981.83724834356</v>
      </c>
      <c r="I39" s="12" t="n">
        <v>251.4295301751</v>
      </c>
      <c r="J39" s="14" t="n">
        <f aca="false">K39/D39</f>
        <v>59.6845917376309</v>
      </c>
      <c r="K39" s="15" t="n">
        <f aca="false">L39+M39+E39</f>
        <v>146954.20808456</v>
      </c>
      <c r="L39" s="15" t="n">
        <f aca="false">F39*1163</f>
        <v>109301.835829636</v>
      </c>
      <c r="M39" s="15" t="n">
        <f aca="false">G39*9.5</f>
        <v>0</v>
      </c>
      <c r="N39" s="16"/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315</v>
      </c>
      <c r="D40" s="11" t="n">
        <v>2129.7</v>
      </c>
      <c r="E40" s="12" t="n">
        <v>11975.3100019178</v>
      </c>
      <c r="F40" s="12" t="n">
        <v>98.13472153246</v>
      </c>
      <c r="G40" s="13"/>
      <c r="H40" s="12" t="n">
        <v>356.34508764768</v>
      </c>
      <c r="I40" s="12" t="n">
        <v>117</v>
      </c>
      <c r="J40" s="14" t="n">
        <f aca="false">K40/D40</f>
        <v>59.2130305414701</v>
      </c>
      <c r="K40" s="15" t="n">
        <f aca="false">L40+M40+E40</f>
        <v>126105.991144169</v>
      </c>
      <c r="L40" s="15" t="n">
        <f aca="false">F40*1163</f>
        <v>114130.681142251</v>
      </c>
      <c r="M40" s="15" t="n">
        <f aca="false">G40*9.5</f>
        <v>0</v>
      </c>
      <c r="N40" s="16"/>
      <c r="O40" s="17"/>
      <c r="P40" s="18"/>
      <c r="S40" s="22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321</v>
      </c>
      <c r="D41" s="11" t="n">
        <v>2103.9</v>
      </c>
      <c r="E41" s="12" t="n">
        <v>11842.3574354306</v>
      </c>
      <c r="F41" s="12" t="n">
        <v>96.539215686274</v>
      </c>
      <c r="G41" s="21"/>
      <c r="H41" s="12" t="n">
        <v>534.3867808245</v>
      </c>
      <c r="I41" s="12" t="n">
        <v>163</v>
      </c>
      <c r="J41" s="14" t="n">
        <f aca="false">K41/D41</f>
        <v>58.9939946188351</v>
      </c>
      <c r="K41" s="15" t="n">
        <f aca="false">L41+M41+E41</f>
        <v>124117.465278567</v>
      </c>
      <c r="L41" s="15" t="n">
        <f aca="false">F41*1163</f>
        <v>112275.107843137</v>
      </c>
      <c r="M41" s="15" t="n">
        <f aca="false">G41*9.5</f>
        <v>0</v>
      </c>
      <c r="N41" s="16"/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364</v>
      </c>
      <c r="D42" s="11" t="n">
        <v>2103.2</v>
      </c>
      <c r="E42" s="12" t="n">
        <v>16059.929222662</v>
      </c>
      <c r="F42" s="12" t="n">
        <v>92.3418320610687</v>
      </c>
      <c r="G42" s="13"/>
      <c r="H42" s="12" t="n">
        <v>740.873162820792</v>
      </c>
      <c r="I42" s="12" t="n">
        <v>290.02971678096</v>
      </c>
      <c r="J42" s="14" t="n">
        <f aca="false">K42/D42</f>
        <v>58.6979269254873</v>
      </c>
      <c r="K42" s="15" t="n">
        <f aca="false">L42+M42+E42</f>
        <v>123453.479909685</v>
      </c>
      <c r="L42" s="15" t="n">
        <f aca="false">F42*1163</f>
        <v>107393.550687023</v>
      </c>
      <c r="M42" s="15" t="n">
        <f aca="false">G42*9.5</f>
        <v>0</v>
      </c>
      <c r="N42" s="16"/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213</v>
      </c>
      <c r="D43" s="11" t="n">
        <v>2044.3</v>
      </c>
      <c r="E43" s="12" t="n">
        <v>21381.3137665968</v>
      </c>
      <c r="F43" s="12" t="n">
        <v>80.2576519916144</v>
      </c>
      <c r="G43" s="13"/>
      <c r="H43" s="12" t="n">
        <v>440.25080536233</v>
      </c>
      <c r="I43" s="12" t="n">
        <v>110.5940538736</v>
      </c>
      <c r="J43" s="14" t="n">
        <f aca="false">K43/D43</f>
        <v>56.1174793488453</v>
      </c>
      <c r="K43" s="15" t="n">
        <f aca="false">L43+M43+E43</f>
        <v>114720.963032844</v>
      </c>
      <c r="L43" s="15" t="n">
        <f aca="false">F43*1163</f>
        <v>93339.6492662475</v>
      </c>
      <c r="M43" s="15" t="n">
        <f aca="false">G43*9.5</f>
        <v>0</v>
      </c>
      <c r="N43" s="16"/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360</v>
      </c>
      <c r="D44" s="11" t="n">
        <v>2237</v>
      </c>
      <c r="E44" s="12" t="n">
        <v>19512.4650824842</v>
      </c>
      <c r="F44" s="12" t="n">
        <v>88.838444694616</v>
      </c>
      <c r="G44" s="13"/>
      <c r="H44" s="12" t="n">
        <v>921.8779910364</v>
      </c>
      <c r="I44" s="13"/>
      <c r="J44" s="14" t="n">
        <f aca="false">K44/D44</f>
        <v>54.9090640421648</v>
      </c>
      <c r="K44" s="15" t="n">
        <f aca="false">L44+M44+E44</f>
        <v>122831.576262323</v>
      </c>
      <c r="L44" s="15" t="n">
        <f aca="false">F44*1163</f>
        <v>103319.111179838</v>
      </c>
      <c r="M44" s="15" t="n">
        <f aca="false">G44*9.5</f>
        <v>0</v>
      </c>
      <c r="N44" s="16"/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320</v>
      </c>
      <c r="D45" s="11" t="n">
        <v>1642.5</v>
      </c>
      <c r="E45" s="12" t="n">
        <v>20608.114803106</v>
      </c>
      <c r="F45" s="12" t="n">
        <v>58.36533390558</v>
      </c>
      <c r="G45" s="13"/>
      <c r="H45" s="12" t="n">
        <v>882.9899353729</v>
      </c>
      <c r="I45" s="13"/>
      <c r="J45" s="14" t="n">
        <f aca="false">K45/D45</f>
        <v>53.8733626394493</v>
      </c>
      <c r="K45" s="15" t="n">
        <f aca="false">L45+M45+E45</f>
        <v>88486.9981352955</v>
      </c>
      <c r="L45" s="15" t="n">
        <f aca="false">F45*1163</f>
        <v>67878.8833321895</v>
      </c>
      <c r="M45" s="15" t="n">
        <f aca="false">G45*9.5</f>
        <v>0</v>
      </c>
      <c r="N45" s="16"/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307</v>
      </c>
      <c r="D46" s="11" t="n">
        <v>1798.9</v>
      </c>
      <c r="E46" s="12" t="n">
        <v>12676.295343341</v>
      </c>
      <c r="F46" s="12" t="n">
        <v>70.92941416758</v>
      </c>
      <c r="G46" s="13"/>
      <c r="H46" s="12" t="n">
        <v>532.9379808597</v>
      </c>
      <c r="I46" s="15"/>
      <c r="J46" s="14" t="n">
        <f aca="false">K46/D46</f>
        <v>52.9029985103322</v>
      </c>
      <c r="K46" s="15" t="n">
        <f aca="false">L46+M46+E46</f>
        <v>95167.2040202365</v>
      </c>
      <c r="L46" s="15" t="n">
        <f aca="false">F46*1163</f>
        <v>82490.9086768956</v>
      </c>
      <c r="M46" s="15" t="n">
        <f aca="false">G46*9.5</f>
        <v>0</v>
      </c>
      <c r="N46" s="16"/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378</v>
      </c>
      <c r="D47" s="11" t="n">
        <v>2104</v>
      </c>
      <c r="E47" s="12" t="n">
        <v>14144.4352171312</v>
      </c>
      <c r="F47" s="12" t="n">
        <v>83.0575379937685</v>
      </c>
      <c r="G47" s="13"/>
      <c r="H47" s="12" t="n">
        <v>398.587796603</v>
      </c>
      <c r="I47" s="12" t="n">
        <v>232.8159238626</v>
      </c>
      <c r="J47" s="14" t="n">
        <f aca="false">K47/D47</f>
        <v>52.6332471026065</v>
      </c>
      <c r="K47" s="15" t="n">
        <f aca="false">L47+M47+E47</f>
        <v>110740.351903884</v>
      </c>
      <c r="L47" s="15" t="n">
        <f aca="false">F47*1163</f>
        <v>96595.9166867528</v>
      </c>
      <c r="M47" s="15" t="n">
        <f aca="false">G47*9.5</f>
        <v>0</v>
      </c>
      <c r="N47" s="16"/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324</v>
      </c>
      <c r="D48" s="11" t="n">
        <v>2274.9</v>
      </c>
      <c r="E48" s="12" t="n">
        <v>15414.6004021356</v>
      </c>
      <c r="F48" s="12" t="n">
        <v>81.41526192768</v>
      </c>
      <c r="G48" s="13"/>
      <c r="H48" s="12" t="n">
        <v>566.7507971349</v>
      </c>
      <c r="I48" s="12" t="n">
        <v>130.47552755267</v>
      </c>
      <c r="J48" s="14" t="n">
        <f aca="false">K48/D48</f>
        <v>48.3979735478603</v>
      </c>
      <c r="K48" s="15" t="n">
        <f aca="false">L48+M48+E48</f>
        <v>110100.550024027</v>
      </c>
      <c r="L48" s="15" t="n">
        <f aca="false">F48*1163</f>
        <v>94685.9496218919</v>
      </c>
      <c r="M48" s="15" t="n">
        <f aca="false">G48*9.5</f>
        <v>0</v>
      </c>
      <c r="N48" s="16"/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350</v>
      </c>
      <c r="D49" s="11" t="n">
        <v>2831.4</v>
      </c>
      <c r="E49" s="12" t="n">
        <v>35365.938882786</v>
      </c>
      <c r="F49" s="12" t="n">
        <v>79.561979166667</v>
      </c>
      <c r="G49" s="13"/>
      <c r="H49" s="12" t="n">
        <v>561.5275971002</v>
      </c>
      <c r="I49" s="12" t="n">
        <v>204.1239583333</v>
      </c>
      <c r="J49" s="14" t="n">
        <f aca="false">K49/D49</f>
        <v>45.1707708743447</v>
      </c>
      <c r="K49" s="15" t="n">
        <f aca="false">L49+M49+E49</f>
        <v>127896.52065362</v>
      </c>
      <c r="L49" s="15" t="n">
        <f aca="false">F49*1163</f>
        <v>92530.5817708337</v>
      </c>
      <c r="M49" s="15" t="n">
        <f aca="false">G49*9.5</f>
        <v>0</v>
      </c>
      <c r="N49" s="16"/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350</v>
      </c>
      <c r="D50" s="11" t="n">
        <v>2104.3</v>
      </c>
      <c r="E50" s="12" t="n">
        <v>13556.635216482</v>
      </c>
      <c r="F50" s="12" t="n">
        <v>62.03640742315</v>
      </c>
      <c r="G50" s="13"/>
      <c r="H50" s="12" t="n">
        <v>418.17245499865</v>
      </c>
      <c r="I50" s="12" t="n">
        <v>284.81456296926</v>
      </c>
      <c r="J50" s="14" t="n">
        <f aca="false">K50/D50</f>
        <v>40.7284973861167</v>
      </c>
      <c r="K50" s="15" t="n">
        <f aca="false">L50+M50+E50</f>
        <v>85704.9770496054</v>
      </c>
      <c r="L50" s="15" t="n">
        <f aca="false">F50*1163</f>
        <v>72148.3418331235</v>
      </c>
      <c r="M50" s="15" t="n">
        <f aca="false">G50*9.5</f>
        <v>0</v>
      </c>
      <c r="N50" s="16"/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464</v>
      </c>
      <c r="D51" s="11" t="n">
        <v>2437</v>
      </c>
      <c r="E51" s="12" t="n">
        <v>14367.1637264695</v>
      </c>
      <c r="F51" s="12" t="n">
        <v>67.7731441790196</v>
      </c>
      <c r="G51" s="13"/>
      <c r="H51" s="12" t="n">
        <v>588.94936475163</v>
      </c>
      <c r="I51" s="12" t="n">
        <v>249.9841946368</v>
      </c>
      <c r="J51" s="14" t="n">
        <f aca="false">K51/D51</f>
        <v>38.2385434578044</v>
      </c>
      <c r="K51" s="15" t="n">
        <f aca="false">L51+M51+E51</f>
        <v>93187.3304066693</v>
      </c>
      <c r="L51" s="15" t="n">
        <f aca="false">F51*1163</f>
        <v>78820.1666801998</v>
      </c>
      <c r="M51" s="15" t="n">
        <f aca="false">G51*9.5</f>
        <v>0</v>
      </c>
      <c r="N51" s="16"/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551</v>
      </c>
      <c r="D52" s="11" t="n">
        <v>2462</v>
      </c>
      <c r="E52" s="12" t="n">
        <v>22942.6508597619</v>
      </c>
      <c r="F52" s="12" t="n">
        <v>56.57732781555</v>
      </c>
      <c r="G52" s="13"/>
      <c r="H52" s="12" t="n">
        <v>864.95948235093</v>
      </c>
      <c r="I52" s="12" t="n">
        <v>406.2496377914</v>
      </c>
      <c r="J52" s="14" t="n">
        <f aca="false">K52/D52</f>
        <v>36.0447128794665</v>
      </c>
      <c r="K52" s="15" t="n">
        <f aca="false">L52+M52+E52</f>
        <v>88742.0831092466</v>
      </c>
      <c r="L52" s="15" t="n">
        <f aca="false">F52*1163</f>
        <v>65799.4322494847</v>
      </c>
      <c r="M52" s="15" t="n">
        <f aca="false">G52*9.5</f>
        <v>0</v>
      </c>
      <c r="N52" s="16"/>
      <c r="O52" s="17"/>
      <c r="P52" s="18"/>
    </row>
    <row r="53" customFormat="false" ht="13.8" hidden="false" customHeight="false" outlineLevel="0" collapsed="false">
      <c r="A53" s="23"/>
      <c r="B53" s="24" t="s">
        <v>63</v>
      </c>
      <c r="C53" s="25" t="n">
        <f aca="false">SUM(C7:C52)</f>
        <v>12940</v>
      </c>
      <c r="D53" s="25" t="n">
        <f aca="false">SUM(D7:D52)</f>
        <v>80054.7</v>
      </c>
      <c r="E53" s="25" t="n">
        <f aca="false">SUM(E7:E52)</f>
        <v>748939.152178577</v>
      </c>
      <c r="F53" s="25" t="n">
        <f aca="false">SUM(F7:F52)</f>
        <v>3811.17556490278</v>
      </c>
      <c r="G53" s="25" t="n">
        <f aca="false">SUM(G7:G52)</f>
        <v>25761.5021975187</v>
      </c>
      <c r="H53" s="25" t="n">
        <f aca="false">SUM(H7:H52)</f>
        <v>24570.1778494931</v>
      </c>
      <c r="I53" s="25" t="n">
        <f aca="false">SUM(I7:I52)</f>
        <v>7345.51637288363</v>
      </c>
      <c r="J53" s="26"/>
      <c r="K53" s="27"/>
      <c r="L53" s="27"/>
      <c r="M53" s="27"/>
      <c r="N53" s="16"/>
      <c r="O53" s="17"/>
      <c r="P53" s="18"/>
    </row>
    <row r="54" customFormat="false" ht="13.8" hidden="false" customHeight="false" outlineLevel="0" collapsed="false">
      <c r="A54" s="28"/>
      <c r="B54" s="24" t="s">
        <v>64</v>
      </c>
      <c r="C54" s="25"/>
      <c r="D54" s="25"/>
      <c r="E54" s="25"/>
      <c r="F54" s="25"/>
      <c r="G54" s="25"/>
      <c r="H54" s="25"/>
      <c r="I54" s="25"/>
      <c r="J54" s="29" t="n">
        <f aca="false">SUM(J7:J52)/46</f>
        <v>73.6907860072699</v>
      </c>
      <c r="K54" s="27"/>
      <c r="L54" s="27"/>
      <c r="M54" s="27"/>
      <c r="N54" s="16"/>
      <c r="O54" s="17"/>
      <c r="P54" s="18"/>
    </row>
    <row r="55" customFormat="false" ht="61.5" hidden="false" customHeight="true" outlineLevel="0" collapsed="false">
      <c r="N55" s="16"/>
      <c r="O55" s="17"/>
      <c r="P55" s="18"/>
    </row>
    <row r="56" customFormat="false" ht="15.75" hidden="false" customHeight="true" outlineLevel="0" collapsed="false">
      <c r="N56" s="16"/>
      <c r="O56" s="17"/>
      <c r="P56" s="18"/>
    </row>
    <row r="57" customFormat="false" ht="29.25" hidden="false" customHeight="true" outlineLevel="0" collapsed="false">
      <c r="A57" s="4" t="s">
        <v>1</v>
      </c>
      <c r="B57" s="5" t="s">
        <v>2</v>
      </c>
      <c r="C57" s="5" t="s">
        <v>3</v>
      </c>
      <c r="D57" s="5" t="s">
        <v>4</v>
      </c>
      <c r="E57" s="5" t="s">
        <v>5</v>
      </c>
      <c r="F57" s="5"/>
      <c r="G57" s="5"/>
      <c r="H57" s="5"/>
      <c r="I57" s="5"/>
      <c r="J57" s="5" t="s">
        <v>6</v>
      </c>
      <c r="K57" s="5" t="s">
        <v>7</v>
      </c>
      <c r="L57" s="5"/>
      <c r="M57" s="5"/>
      <c r="N57" s="16"/>
      <c r="O57" s="17"/>
      <c r="P57" s="18"/>
    </row>
    <row r="58" customFormat="false" ht="35.05" hidden="false" customHeight="false" outlineLevel="0" collapsed="false">
      <c r="A58" s="4"/>
      <c r="B58" s="5"/>
      <c r="C58" s="5"/>
      <c r="D58" s="5"/>
      <c r="E58" s="5" t="s">
        <v>8</v>
      </c>
      <c r="F58" s="5" t="s">
        <v>9</v>
      </c>
      <c r="G58" s="5" t="s">
        <v>10</v>
      </c>
      <c r="H58" s="5" t="s">
        <v>11</v>
      </c>
      <c r="I58" s="5" t="s">
        <v>12</v>
      </c>
      <c r="J58" s="5"/>
      <c r="K58" s="5" t="s">
        <v>13</v>
      </c>
      <c r="L58" s="5" t="s">
        <v>14</v>
      </c>
      <c r="M58" s="5" t="s">
        <v>15</v>
      </c>
      <c r="N58" s="16"/>
      <c r="O58" s="17"/>
      <c r="P58" s="18"/>
    </row>
    <row r="59" s="30" customFormat="true" ht="20.25" hidden="false" customHeight="true" outlineLevel="0" collapsed="false">
      <c r="A59" s="7" t="s">
        <v>65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6"/>
      <c r="O59" s="17"/>
      <c r="P59" s="18"/>
      <c r="Q59" s="0"/>
      <c r="R59" s="0"/>
      <c r="S59" s="0"/>
    </row>
    <row r="60" customFormat="false" ht="13.8" hidden="false" customHeight="false" outlineLevel="0" collapsed="false">
      <c r="A60" s="9" t="n">
        <v>1</v>
      </c>
      <c r="B60" s="31" t="s">
        <v>66</v>
      </c>
      <c r="C60" s="32" t="n">
        <v>334</v>
      </c>
      <c r="D60" s="32" t="n">
        <v>489.8</v>
      </c>
      <c r="E60" s="12" t="n">
        <v>18854.25001624</v>
      </c>
      <c r="F60" s="33"/>
      <c r="G60" s="12" t="n">
        <v>16693.3298741036</v>
      </c>
      <c r="H60" s="12" t="n">
        <v>891.5380791368</v>
      </c>
      <c r="I60" s="33"/>
      <c r="J60" s="14" t="n">
        <f aca="false">K60/D60</f>
        <v>362.2721188653</v>
      </c>
      <c r="K60" s="15" t="n">
        <f aca="false">L60+M60+E60</f>
        <v>177440.883820224</v>
      </c>
      <c r="L60" s="15" t="n">
        <f aca="false">F60*1163</f>
        <v>0</v>
      </c>
      <c r="M60" s="15" t="n">
        <f aca="false">G60*9.5</f>
        <v>158586.633803984</v>
      </c>
      <c r="N60" s="16"/>
      <c r="O60" s="17"/>
      <c r="P60" s="18"/>
    </row>
    <row r="61" customFormat="false" ht="13.8" hidden="false" customHeight="false" outlineLevel="0" collapsed="false">
      <c r="A61" s="9" t="n">
        <v>2</v>
      </c>
      <c r="B61" s="31" t="s">
        <v>67</v>
      </c>
      <c r="C61" s="32" t="n">
        <v>601</v>
      </c>
      <c r="D61" s="32" t="n">
        <v>1693.5</v>
      </c>
      <c r="E61" s="12" t="n">
        <v>5336.28557411739</v>
      </c>
      <c r="F61" s="12" t="n">
        <v>141.37813651518</v>
      </c>
      <c r="G61" s="33"/>
      <c r="H61" s="12" t="n">
        <v>47.74032782991</v>
      </c>
      <c r="I61" s="33"/>
      <c r="J61" s="14" t="n">
        <f aca="false">K61/D61</f>
        <v>100.241546112354</v>
      </c>
      <c r="K61" s="15" t="n">
        <f aca="false">L61+M61+E61</f>
        <v>169759.058341272</v>
      </c>
      <c r="L61" s="15" t="n">
        <f aca="false">F61*1163</f>
        <v>164422.772767154</v>
      </c>
      <c r="M61" s="15" t="n">
        <f aca="false">G61*9.5</f>
        <v>0</v>
      </c>
      <c r="N61" s="16"/>
      <c r="O61" s="17"/>
      <c r="P61" s="18"/>
    </row>
    <row r="62" customFormat="false" ht="13.8" hidden="false" customHeight="false" outlineLevel="0" collapsed="false">
      <c r="A62" s="9" t="n">
        <v>3</v>
      </c>
      <c r="B62" s="31" t="s">
        <v>68</v>
      </c>
      <c r="C62" s="32" t="n">
        <v>788</v>
      </c>
      <c r="D62" s="32" t="n">
        <v>6354.7</v>
      </c>
      <c r="E62" s="12" t="n">
        <v>99108.5023638753</v>
      </c>
      <c r="F62" s="12" t="n">
        <v>412.1953125</v>
      </c>
      <c r="G62" s="33"/>
      <c r="H62" s="12" t="n">
        <v>2087.92022006906</v>
      </c>
      <c r="I62" s="12" t="n">
        <v>1143.4396552883</v>
      </c>
      <c r="J62" s="14" t="n">
        <f aca="false">K62/D62</f>
        <v>91.0336681198759</v>
      </c>
      <c r="K62" s="15" t="n">
        <f aca="false">L62+M62+E62</f>
        <v>578491.650801375</v>
      </c>
      <c r="L62" s="15" t="n">
        <f aca="false">F62*1163</f>
        <v>479383.1484375</v>
      </c>
      <c r="M62" s="15" t="n">
        <f aca="false">G62*9.5</f>
        <v>0</v>
      </c>
      <c r="N62" s="16"/>
      <c r="O62" s="17"/>
      <c r="P62" s="18"/>
    </row>
    <row r="63" customFormat="false" ht="23.85" hidden="false" customHeight="false" outlineLevel="0" collapsed="false">
      <c r="A63" s="9" t="n">
        <v>4</v>
      </c>
      <c r="B63" s="31" t="s">
        <v>69</v>
      </c>
      <c r="C63" s="32" t="n">
        <v>687</v>
      </c>
      <c r="D63" s="32" t="n">
        <v>3276.06</v>
      </c>
      <c r="E63" s="12" t="n">
        <v>4555.30861883164</v>
      </c>
      <c r="F63" s="12" t="n">
        <v>242.179779319794</v>
      </c>
      <c r="G63" s="33"/>
      <c r="H63" s="12" t="n">
        <v>223.73804284886</v>
      </c>
      <c r="I63" s="33"/>
      <c r="J63" s="14" t="n">
        <f aca="false">K63/D63</f>
        <v>87.3642094368699</v>
      </c>
      <c r="K63" s="15" t="n">
        <f aca="false">L63+M63+E63</f>
        <v>286210.391967752</v>
      </c>
      <c r="L63" s="15" t="n">
        <f aca="false">F63*1163</f>
        <v>281655.08334892</v>
      </c>
      <c r="M63" s="15" t="n">
        <f aca="false">G63*9.5</f>
        <v>0</v>
      </c>
      <c r="N63" s="16"/>
      <c r="O63" s="17"/>
      <c r="P63" s="18"/>
    </row>
    <row r="64" customFormat="false" ht="13.8" hidden="false" customHeight="false" outlineLevel="0" collapsed="false">
      <c r="A64" s="9" t="n">
        <v>5</v>
      </c>
      <c r="B64" s="31" t="s">
        <v>70</v>
      </c>
      <c r="C64" s="32"/>
      <c r="D64" s="32" t="n">
        <v>482.5</v>
      </c>
      <c r="E64" s="12" t="n">
        <v>3019.8784722222</v>
      </c>
      <c r="F64" s="12" t="n">
        <v>30.2467549565962</v>
      </c>
      <c r="G64" s="33"/>
      <c r="H64" s="12" t="n">
        <v>79</v>
      </c>
      <c r="I64" s="33"/>
      <c r="J64" s="14" t="n">
        <f aca="false">K64/D64</f>
        <v>79.1644652574996</v>
      </c>
      <c r="K64" s="15" t="n">
        <f aca="false">L64+M64+E64</f>
        <v>38196.8544867435</v>
      </c>
      <c r="L64" s="15" t="n">
        <f aca="false">F64*1163</f>
        <v>35176.9760145213</v>
      </c>
      <c r="M64" s="15" t="n">
        <f aca="false">G64*9.5</f>
        <v>0</v>
      </c>
      <c r="N64" s="16"/>
      <c r="O64" s="17"/>
      <c r="P64" s="18"/>
    </row>
    <row r="65" customFormat="false" ht="23.85" hidden="false" customHeight="false" outlineLevel="0" collapsed="false">
      <c r="A65" s="9" t="n">
        <v>6</v>
      </c>
      <c r="B65" s="31" t="s">
        <v>71</v>
      </c>
      <c r="C65" s="32" t="n">
        <v>110</v>
      </c>
      <c r="D65" s="32" t="n">
        <v>526.3</v>
      </c>
      <c r="E65" s="12" t="n">
        <v>1759.4712443832</v>
      </c>
      <c r="F65" s="12" t="n">
        <v>31.58675859375</v>
      </c>
      <c r="G65" s="33"/>
      <c r="H65" s="12" t="n">
        <v>233.02129289216</v>
      </c>
      <c r="I65" s="33"/>
      <c r="J65" s="14" t="n">
        <f aca="false">K65/D65</f>
        <v>73.1424501024406</v>
      </c>
      <c r="K65" s="15" t="n">
        <f aca="false">L65+M65+E65</f>
        <v>38494.8714889145</v>
      </c>
      <c r="L65" s="15" t="n">
        <f aca="false">F65*1163</f>
        <v>36735.4002445312</v>
      </c>
      <c r="M65" s="15" t="n">
        <f aca="false">G65*9.5</f>
        <v>0</v>
      </c>
      <c r="N65" s="16"/>
      <c r="O65" s="17"/>
      <c r="P65" s="18"/>
    </row>
    <row r="66" customFormat="false" ht="13.8" hidden="false" customHeight="false" outlineLevel="0" collapsed="false">
      <c r="A66" s="9" t="n">
        <v>7</v>
      </c>
      <c r="B66" s="31" t="s">
        <v>72</v>
      </c>
      <c r="C66" s="32" t="n">
        <v>819</v>
      </c>
      <c r="D66" s="32" t="n">
        <v>3510</v>
      </c>
      <c r="E66" s="12" t="n">
        <v>13115.356669445</v>
      </c>
      <c r="F66" s="33"/>
      <c r="G66" s="12" t="n">
        <v>22608.416526986</v>
      </c>
      <c r="H66" s="12" t="n">
        <v>378.2905576093</v>
      </c>
      <c r="I66" s="33"/>
      <c r="J66" s="14" t="n">
        <f aca="false">K66/D66</f>
        <v>64.9274397936786</v>
      </c>
      <c r="K66" s="15" t="n">
        <f aca="false">L66+M66+E66</f>
        <v>227895.313675812</v>
      </c>
      <c r="L66" s="15" t="n">
        <f aca="false">F66*1163</f>
        <v>0</v>
      </c>
      <c r="M66" s="15" t="n">
        <f aca="false">G66*9.5</f>
        <v>214779.957006367</v>
      </c>
      <c r="N66" s="16"/>
      <c r="O66" s="17"/>
      <c r="P66" s="18"/>
    </row>
    <row r="67" customFormat="false" ht="13.8" hidden="false" customHeight="false" outlineLevel="0" collapsed="false">
      <c r="A67" s="9" t="n">
        <v>8</v>
      </c>
      <c r="B67" s="31" t="s">
        <v>73</v>
      </c>
      <c r="C67" s="32" t="n">
        <v>417</v>
      </c>
      <c r="D67" s="32" t="n">
        <v>2305.1</v>
      </c>
      <c r="E67" s="12" t="n">
        <v>16314.2247155141</v>
      </c>
      <c r="F67" s="12" t="n">
        <v>114.161466349517</v>
      </c>
      <c r="G67" s="33"/>
      <c r="H67" s="12" t="n">
        <v>462.77462898563</v>
      </c>
      <c r="I67" s="33"/>
      <c r="J67" s="14" t="n">
        <f aca="false">K67/D67</f>
        <v>64.6757234306548</v>
      </c>
      <c r="K67" s="15" t="n">
        <f aca="false">L67+M67+E67</f>
        <v>149084.010080002</v>
      </c>
      <c r="L67" s="15" t="n">
        <f aca="false">F67*1163</f>
        <v>132769.785364488</v>
      </c>
      <c r="M67" s="15" t="n">
        <f aca="false">G67*9.5</f>
        <v>0</v>
      </c>
      <c r="N67" s="16"/>
      <c r="O67" s="17"/>
      <c r="P67" s="18"/>
    </row>
    <row r="68" customFormat="false" ht="13.8" hidden="false" customHeight="false" outlineLevel="0" collapsed="false">
      <c r="A68" s="9" t="n">
        <v>9</v>
      </c>
      <c r="B68" s="31" t="s">
        <v>74</v>
      </c>
      <c r="C68" s="32" t="n">
        <v>310</v>
      </c>
      <c r="D68" s="32" t="n">
        <v>1040</v>
      </c>
      <c r="E68" s="12" t="n">
        <v>9972.13344619345</v>
      </c>
      <c r="F68" s="12" t="n">
        <v>42.4540433333333</v>
      </c>
      <c r="G68" s="33"/>
      <c r="H68" s="33"/>
      <c r="I68" s="33"/>
      <c r="J68" s="14" t="n">
        <f aca="false">K68/D68</f>
        <v>57.0636402335193</v>
      </c>
      <c r="K68" s="15" t="n">
        <f aca="false">L68+M68+E68</f>
        <v>59346.1858428601</v>
      </c>
      <c r="L68" s="15" t="n">
        <f aca="false">F68*1163</f>
        <v>49374.0523966666</v>
      </c>
      <c r="M68" s="15" t="n">
        <f aca="false">G68*9.5</f>
        <v>0</v>
      </c>
      <c r="N68" s="16"/>
      <c r="O68" s="17"/>
      <c r="P68" s="18"/>
    </row>
    <row r="69" customFormat="false" ht="13.8" hidden="false" customHeight="false" outlineLevel="0" collapsed="false">
      <c r="A69" s="9" t="n">
        <v>10</v>
      </c>
      <c r="B69" s="31" t="s">
        <v>75</v>
      </c>
      <c r="C69" s="32" t="n">
        <v>1502</v>
      </c>
      <c r="D69" s="32" t="n">
        <v>5543.9</v>
      </c>
      <c r="E69" s="12" t="n">
        <v>53054.1449757714</v>
      </c>
      <c r="F69" s="12" t="n">
        <v>222.99651515152</v>
      </c>
      <c r="G69" s="33"/>
      <c r="H69" s="12" t="n">
        <v>790.748934918816</v>
      </c>
      <c r="I69" s="33"/>
      <c r="J69" s="14" t="n">
        <f aca="false">K69/D69</f>
        <v>56.3500590012427</v>
      </c>
      <c r="K69" s="15" t="n">
        <f aca="false">L69+M69+E69</f>
        <v>312399.092096989</v>
      </c>
      <c r="L69" s="15" t="n">
        <f aca="false">F69*1163</f>
        <v>259344.947121218</v>
      </c>
      <c r="M69" s="15" t="n">
        <f aca="false">G69*9.5</f>
        <v>0</v>
      </c>
      <c r="N69" s="16"/>
      <c r="O69" s="17"/>
      <c r="P69" s="18"/>
    </row>
    <row r="70" customFormat="false" ht="13.8" hidden="false" customHeight="false" outlineLevel="0" collapsed="false">
      <c r="A70" s="9" t="n">
        <v>11</v>
      </c>
      <c r="B70" s="31" t="s">
        <v>76</v>
      </c>
      <c r="C70" s="32" t="n">
        <v>1240</v>
      </c>
      <c r="D70" s="32" t="n">
        <v>4778</v>
      </c>
      <c r="E70" s="12" t="n">
        <v>34773.6772224377</v>
      </c>
      <c r="F70" s="12" t="n">
        <v>185.390831384086</v>
      </c>
      <c r="G70" s="33"/>
      <c r="H70" s="12" t="n">
        <v>1359.31564746816</v>
      </c>
      <c r="I70" s="33"/>
      <c r="J70" s="14" t="n">
        <f aca="false">K70/D70</f>
        <v>52.4033516371138</v>
      </c>
      <c r="K70" s="15" t="n">
        <f aca="false">L70+M70+E70</f>
        <v>250383.21412213</v>
      </c>
      <c r="L70" s="15" t="n">
        <f aca="false">F70*1163</f>
        <v>215609.536899692</v>
      </c>
      <c r="M70" s="15" t="n">
        <f aca="false">G70*9.5</f>
        <v>0</v>
      </c>
      <c r="N70" s="16"/>
      <c r="O70" s="17"/>
      <c r="P70" s="18"/>
    </row>
    <row r="71" customFormat="false" ht="13.8" hidden="false" customHeight="false" outlineLevel="0" collapsed="false">
      <c r="A71" s="9" t="n">
        <v>12</v>
      </c>
      <c r="B71" s="31" t="s">
        <v>77</v>
      </c>
      <c r="C71" s="32" t="n">
        <v>859</v>
      </c>
      <c r="D71" s="32" t="n">
        <v>4575</v>
      </c>
      <c r="E71" s="12" t="n">
        <v>22763.6923061034</v>
      </c>
      <c r="F71" s="12" t="n">
        <v>178.817808333334</v>
      </c>
      <c r="G71" s="33"/>
      <c r="H71" s="12" t="n">
        <v>272.4018894795</v>
      </c>
      <c r="I71" s="33"/>
      <c r="J71" s="14" t="n">
        <f aca="false">K71/D71</f>
        <v>50.4325253328461</v>
      </c>
      <c r="K71" s="15" t="n">
        <f aca="false">L71+M71+E71</f>
        <v>230728.803397771</v>
      </c>
      <c r="L71" s="15" t="n">
        <f aca="false">F71*1163</f>
        <v>207965.111091668</v>
      </c>
      <c r="M71" s="15" t="n">
        <f aca="false">G71*9.5</f>
        <v>0</v>
      </c>
      <c r="N71" s="16"/>
      <c r="O71" s="17"/>
      <c r="P71" s="18"/>
    </row>
    <row r="72" customFormat="false" ht="13.8" hidden="false" customHeight="false" outlineLevel="0" collapsed="false">
      <c r="A72" s="9" t="n">
        <v>13</v>
      </c>
      <c r="B72" s="31" t="s">
        <v>78</v>
      </c>
      <c r="C72" s="32"/>
      <c r="D72" s="32" t="n">
        <v>1750</v>
      </c>
      <c r="E72" s="12" t="n">
        <v>39452.6366549613</v>
      </c>
      <c r="F72" s="15"/>
      <c r="G72" s="12" t="n">
        <v>4495.426987701</v>
      </c>
      <c r="H72" s="15"/>
      <c r="I72" s="15"/>
      <c r="J72" s="14" t="n">
        <f aca="false">K72/D72</f>
        <v>46.9481103074976</v>
      </c>
      <c r="K72" s="15" t="n">
        <f aca="false">L72+M72+E72</f>
        <v>82159.1930381208</v>
      </c>
      <c r="L72" s="15" t="n">
        <f aca="false">F72*1163</f>
        <v>0</v>
      </c>
      <c r="M72" s="15" t="n">
        <f aca="false">G72*9.5</f>
        <v>42706.5563831595</v>
      </c>
      <c r="N72" s="16"/>
      <c r="O72" s="17"/>
      <c r="P72" s="18"/>
    </row>
    <row r="73" customFormat="false" ht="13.8" hidden="false" customHeight="false" outlineLevel="0" collapsed="false">
      <c r="A73" s="9" t="n">
        <v>14</v>
      </c>
      <c r="B73" s="31" t="s">
        <v>79</v>
      </c>
      <c r="C73" s="32" t="n">
        <v>160</v>
      </c>
      <c r="D73" s="32" t="n">
        <v>1310</v>
      </c>
      <c r="E73" s="12" t="n">
        <v>10950.064119373</v>
      </c>
      <c r="F73" s="13"/>
      <c r="G73" s="12" t="n">
        <v>5216.3683942226</v>
      </c>
      <c r="H73" s="15"/>
      <c r="I73" s="13"/>
      <c r="J73" s="14" t="n">
        <f aca="false">K73/D73</f>
        <v>46.18745333167</v>
      </c>
      <c r="K73" s="15" t="n">
        <f aca="false">L73+M73+E73</f>
        <v>60505.5638644877</v>
      </c>
      <c r="L73" s="15" t="n">
        <f aca="false">F73*1163</f>
        <v>0</v>
      </c>
      <c r="M73" s="15" t="n">
        <f aca="false">G73*9.5</f>
        <v>49555.4997451147</v>
      </c>
      <c r="N73" s="16"/>
      <c r="O73" s="17"/>
      <c r="P73" s="18"/>
    </row>
    <row r="74" customFormat="false" ht="13.8" hidden="false" customHeight="false" outlineLevel="0" collapsed="false">
      <c r="A74" s="9" t="n">
        <v>15</v>
      </c>
      <c r="B74" s="31" t="s">
        <v>80</v>
      </c>
      <c r="C74" s="32" t="n">
        <v>1411</v>
      </c>
      <c r="D74" s="32" t="n">
        <v>7875</v>
      </c>
      <c r="E74" s="12" t="n">
        <v>51453.9170684568</v>
      </c>
      <c r="F74" s="12" t="n">
        <v>266.922185386221</v>
      </c>
      <c r="G74" s="33"/>
      <c r="H74" s="12" t="n">
        <v>597.95364648742</v>
      </c>
      <c r="I74" s="12" t="n">
        <v>56</v>
      </c>
      <c r="J74" s="14" t="n">
        <f aca="false">K74/D74</f>
        <v>45.9535769743025</v>
      </c>
      <c r="K74" s="15" t="n">
        <f aca="false">L74+M74+E74</f>
        <v>361884.418672632</v>
      </c>
      <c r="L74" s="15" t="n">
        <f aca="false">F74*1163</f>
        <v>310430.501604175</v>
      </c>
      <c r="M74" s="15" t="n">
        <f aca="false">G74*9.5</f>
        <v>0</v>
      </c>
      <c r="N74" s="16"/>
      <c r="O74" s="17"/>
      <c r="P74" s="18"/>
    </row>
    <row r="75" customFormat="false" ht="13.8" hidden="false" customHeight="false" outlineLevel="0" collapsed="false">
      <c r="A75" s="9" t="n">
        <v>16</v>
      </c>
      <c r="B75" s="31" t="s">
        <v>81</v>
      </c>
      <c r="C75" s="32" t="n">
        <v>3610</v>
      </c>
      <c r="D75" s="32" t="n">
        <v>6840.2</v>
      </c>
      <c r="E75" s="12" t="n">
        <v>36314.5181427717</v>
      </c>
      <c r="F75" s="12" t="n">
        <v>234.515346706299</v>
      </c>
      <c r="G75" s="33"/>
      <c r="H75" s="12" t="n">
        <v>1626.13593353335</v>
      </c>
      <c r="I75" s="33"/>
      <c r="J75" s="14" t="n">
        <f aca="false">K75/D75</f>
        <v>45.1822850738571</v>
      </c>
      <c r="K75" s="15" t="n">
        <f aca="false">L75+M75+E75</f>
        <v>309055.866362197</v>
      </c>
      <c r="L75" s="15" t="n">
        <f aca="false">F75*1163</f>
        <v>272741.348219425</v>
      </c>
      <c r="M75" s="15" t="n">
        <f aca="false">G75*9.5</f>
        <v>0</v>
      </c>
      <c r="N75" s="16"/>
      <c r="O75" s="17"/>
      <c r="P75" s="18"/>
    </row>
    <row r="76" customFormat="false" ht="13.8" hidden="false" customHeight="false" outlineLevel="0" collapsed="false">
      <c r="A76" s="9" t="n">
        <v>17</v>
      </c>
      <c r="B76" s="31" t="s">
        <v>82</v>
      </c>
      <c r="C76" s="32" t="n">
        <v>1001</v>
      </c>
      <c r="D76" s="32" t="n">
        <v>5667</v>
      </c>
      <c r="E76" s="12" t="n">
        <v>34701.34375</v>
      </c>
      <c r="F76" s="12" t="n">
        <v>188.125</v>
      </c>
      <c r="G76" s="33"/>
      <c r="H76" s="12" t="n">
        <v>434.774166666667</v>
      </c>
      <c r="I76" s="12" t="n">
        <v>78.875</v>
      </c>
      <c r="J76" s="14" t="n">
        <f aca="false">K76/D76</f>
        <v>44.7310250132345</v>
      </c>
      <c r="K76" s="15" t="n">
        <f aca="false">L76+M76+E76</f>
        <v>253490.71875</v>
      </c>
      <c r="L76" s="15" t="n">
        <f aca="false">F76*1163</f>
        <v>218789.375</v>
      </c>
      <c r="M76" s="15" t="n">
        <f aca="false">G76*9.5</f>
        <v>0</v>
      </c>
      <c r="N76" s="16"/>
      <c r="O76" s="17"/>
      <c r="P76" s="18"/>
    </row>
    <row r="77" customFormat="false" ht="13.8" hidden="false" customHeight="false" outlineLevel="0" collapsed="false">
      <c r="A77" s="9" t="n">
        <v>18</v>
      </c>
      <c r="B77" s="31" t="s">
        <v>83</v>
      </c>
      <c r="C77" s="32" t="n">
        <v>999</v>
      </c>
      <c r="D77" s="32" t="n">
        <v>6598.1</v>
      </c>
      <c r="E77" s="12" t="n">
        <v>19945.313024441</v>
      </c>
      <c r="F77" s="12" t="n">
        <v>226.213116849982</v>
      </c>
      <c r="G77" s="33"/>
      <c r="H77" s="12" t="n">
        <v>587.9187777413</v>
      </c>
      <c r="I77" s="33"/>
      <c r="J77" s="14" t="n">
        <f aca="false">K77/D77</f>
        <v>42.8958590989785</v>
      </c>
      <c r="K77" s="15" t="n">
        <f aca="false">L77+M77+E77</f>
        <v>283031.16792097</v>
      </c>
      <c r="L77" s="15" t="n">
        <f aca="false">F77*1163</f>
        <v>263085.854896529</v>
      </c>
      <c r="M77" s="15" t="n">
        <f aca="false">G77*9.5</f>
        <v>0</v>
      </c>
      <c r="N77" s="16"/>
      <c r="O77" s="17"/>
      <c r="P77" s="18"/>
    </row>
    <row r="78" customFormat="false" ht="13.8" hidden="false" customHeight="false" outlineLevel="0" collapsed="false">
      <c r="A78" s="9" t="n">
        <v>19</v>
      </c>
      <c r="B78" s="31" t="s">
        <v>84</v>
      </c>
      <c r="C78" s="32" t="n">
        <v>1503</v>
      </c>
      <c r="D78" s="32" t="n">
        <v>9462</v>
      </c>
      <c r="E78" s="12" t="n">
        <v>80346.7453703712</v>
      </c>
      <c r="F78" s="12" t="n">
        <v>279.255369074069</v>
      </c>
      <c r="G78" s="33"/>
      <c r="H78" s="12" t="n">
        <v>1424.0726851852</v>
      </c>
      <c r="I78" s="33"/>
      <c r="J78" s="14" t="n">
        <f aca="false">K78/D78</f>
        <v>42.8155505816438</v>
      </c>
      <c r="K78" s="15" t="n">
        <f aca="false">L78+M78+E78</f>
        <v>405120.739603513</v>
      </c>
      <c r="L78" s="15" t="n">
        <f aca="false">F78*1163</f>
        <v>324773.994233142</v>
      </c>
      <c r="M78" s="15" t="n">
        <f aca="false">G78*9.5</f>
        <v>0</v>
      </c>
      <c r="N78" s="16"/>
      <c r="O78" s="17"/>
      <c r="P78" s="18"/>
    </row>
    <row r="79" customFormat="false" ht="13.8" hidden="false" customHeight="false" outlineLevel="0" collapsed="false">
      <c r="A79" s="9" t="n">
        <v>20</v>
      </c>
      <c r="B79" s="31" t="s">
        <v>85</v>
      </c>
      <c r="C79" s="32" t="n">
        <v>527</v>
      </c>
      <c r="D79" s="32" t="n">
        <v>5073</v>
      </c>
      <c r="E79" s="12" t="n">
        <v>198302.40625</v>
      </c>
      <c r="F79" s="33"/>
      <c r="G79" s="33"/>
      <c r="H79" s="12" t="n">
        <v>745.1875</v>
      </c>
      <c r="I79" s="33"/>
      <c r="J79" s="14" t="n">
        <f aca="false">K79/D79</f>
        <v>39.0897705992509</v>
      </c>
      <c r="K79" s="15" t="n">
        <f aca="false">L79+M79+E79</f>
        <v>198302.40625</v>
      </c>
      <c r="L79" s="15" t="n">
        <f aca="false">F79*1163</f>
        <v>0</v>
      </c>
      <c r="M79" s="15" t="n">
        <f aca="false">G79*9.5</f>
        <v>0</v>
      </c>
      <c r="N79" s="16"/>
      <c r="O79" s="17"/>
      <c r="P79" s="18"/>
    </row>
    <row r="80" customFormat="false" ht="13.8" hidden="false" customHeight="false" outlineLevel="0" collapsed="false">
      <c r="A80" s="9" t="n">
        <v>21</v>
      </c>
      <c r="B80" s="31" t="s">
        <v>86</v>
      </c>
      <c r="C80" s="32" t="n">
        <v>637</v>
      </c>
      <c r="D80" s="32" t="n">
        <v>5302.9</v>
      </c>
      <c r="E80" s="12" t="n">
        <v>23161.0777837224</v>
      </c>
      <c r="F80" s="12" t="n">
        <v>157.324417223198</v>
      </c>
      <c r="G80" s="33"/>
      <c r="H80" s="12" t="n">
        <v>352.3592185402</v>
      </c>
      <c r="I80" s="12" t="n">
        <v>7.7309644112</v>
      </c>
      <c r="J80" s="14" t="n">
        <f aca="false">K80/D80</f>
        <v>38.8710658346003</v>
      </c>
      <c r="K80" s="15" t="n">
        <f aca="false">L80+M80+E80</f>
        <v>206129.375014302</v>
      </c>
      <c r="L80" s="15" t="n">
        <f aca="false">F80*1163</f>
        <v>182968.29723058</v>
      </c>
      <c r="M80" s="15" t="n">
        <f aca="false">G80*9.5</f>
        <v>0</v>
      </c>
      <c r="N80" s="16"/>
      <c r="O80" s="17"/>
      <c r="P80" s="18"/>
    </row>
    <row r="81" customFormat="false" ht="13.8" hidden="false" customHeight="false" outlineLevel="0" collapsed="false">
      <c r="A81" s="9" t="n">
        <v>22</v>
      </c>
      <c r="B81" s="31" t="s">
        <v>87</v>
      </c>
      <c r="C81" s="32" t="n">
        <v>391</v>
      </c>
      <c r="D81" s="32" t="n">
        <v>5626</v>
      </c>
      <c r="E81" s="12" t="n">
        <v>15121.9183858636</v>
      </c>
      <c r="F81" s="12" t="n">
        <v>168.058333333333</v>
      </c>
      <c r="G81" s="33"/>
      <c r="H81" s="12" t="n">
        <v>883.070598141039</v>
      </c>
      <c r="I81" s="33"/>
      <c r="J81" s="14" t="n">
        <f aca="false">K81/D81</f>
        <v>37.4286811326928</v>
      </c>
      <c r="K81" s="15" t="n">
        <f aca="false">L81+M81+E81</f>
        <v>210573.76005253</v>
      </c>
      <c r="L81" s="15" t="n">
        <f aca="false">F81*1163</f>
        <v>195451.841666666</v>
      </c>
      <c r="M81" s="15" t="n">
        <f aca="false">G81*9.5</f>
        <v>0</v>
      </c>
      <c r="N81" s="16"/>
      <c r="O81" s="17"/>
      <c r="P81" s="18"/>
    </row>
    <row r="82" customFormat="false" ht="13.8" hidden="false" customHeight="false" outlineLevel="0" collapsed="false">
      <c r="A82" s="9" t="n">
        <v>23</v>
      </c>
      <c r="B82" s="31" t="s">
        <v>88</v>
      </c>
      <c r="C82" s="32" t="n">
        <v>1365</v>
      </c>
      <c r="D82" s="32" t="n">
        <v>7804.9</v>
      </c>
      <c r="E82" s="12" t="n">
        <v>26012.6227006564</v>
      </c>
      <c r="F82" s="12" t="n">
        <v>217.591347222218</v>
      </c>
      <c r="G82" s="33"/>
      <c r="H82" s="12" t="n">
        <v>1432.7329861111</v>
      </c>
      <c r="I82" s="12" t="n">
        <v>78.83125</v>
      </c>
      <c r="J82" s="14" t="n">
        <f aca="false">K82/D82</f>
        <v>35.7559173749947</v>
      </c>
      <c r="K82" s="15" t="n">
        <f aca="false">L82+M82+E82</f>
        <v>279071.359520096</v>
      </c>
      <c r="L82" s="15" t="n">
        <f aca="false">F82*1163</f>
        <v>253058.73681944</v>
      </c>
      <c r="M82" s="15" t="n">
        <f aca="false">G82*9.5</f>
        <v>0</v>
      </c>
      <c r="N82" s="16"/>
      <c r="O82" s="17"/>
      <c r="P82" s="18"/>
    </row>
    <row r="83" customFormat="false" ht="13.8" hidden="false" customHeight="false" outlineLevel="0" collapsed="false">
      <c r="A83" s="9" t="n">
        <v>24</v>
      </c>
      <c r="B83" s="31" t="s">
        <v>89</v>
      </c>
      <c r="C83" s="32" t="n">
        <v>733</v>
      </c>
      <c r="D83" s="32" t="n">
        <v>5000</v>
      </c>
      <c r="E83" s="12" t="n">
        <v>17866.9910714286</v>
      </c>
      <c r="F83" s="12" t="n">
        <v>136.69455625</v>
      </c>
      <c r="G83" s="33"/>
      <c r="H83" s="12" t="n">
        <v>451.7276785714</v>
      </c>
      <c r="I83" s="12" t="n">
        <v>74.67857142857</v>
      </c>
      <c r="J83" s="14" t="n">
        <f aca="false">K83/D83</f>
        <v>35.3685519980357</v>
      </c>
      <c r="K83" s="15" t="n">
        <f aca="false">L83+M83+E83</f>
        <v>176842.759990179</v>
      </c>
      <c r="L83" s="15" t="n">
        <f aca="false">F83*1163</f>
        <v>158975.76891875</v>
      </c>
      <c r="M83" s="15" t="n">
        <f aca="false">G83*9.5</f>
        <v>0</v>
      </c>
      <c r="N83" s="16"/>
      <c r="O83" s="17"/>
      <c r="P83" s="18"/>
    </row>
    <row r="84" customFormat="false" ht="13.8" hidden="false" customHeight="false" outlineLevel="0" collapsed="false">
      <c r="A84" s="9" t="n">
        <v>25</v>
      </c>
      <c r="B84" s="31" t="s">
        <v>90</v>
      </c>
      <c r="C84" s="32" t="n">
        <v>1550</v>
      </c>
      <c r="D84" s="32" t="n">
        <v>6358.8</v>
      </c>
      <c r="E84" s="12" t="n">
        <v>37513.4375</v>
      </c>
      <c r="F84" s="12" t="n">
        <v>157.9793125</v>
      </c>
      <c r="G84" s="33"/>
      <c r="H84" s="12" t="n">
        <v>1397.46875</v>
      </c>
      <c r="I84" s="33"/>
      <c r="J84" s="14" t="n">
        <f aca="false">K84/D84</f>
        <v>34.7932594101875</v>
      </c>
      <c r="K84" s="15" t="n">
        <f aca="false">L84+M84+E84</f>
        <v>221243.3779375</v>
      </c>
      <c r="L84" s="15" t="n">
        <f aca="false">F84*1163</f>
        <v>183729.9404375</v>
      </c>
      <c r="M84" s="15" t="n">
        <f aca="false">G84*9.5</f>
        <v>0</v>
      </c>
      <c r="N84" s="16"/>
      <c r="O84" s="17"/>
      <c r="P84" s="18"/>
    </row>
    <row r="85" customFormat="false" ht="13.8" hidden="false" customHeight="false" outlineLevel="0" collapsed="false">
      <c r="A85" s="9" t="n">
        <v>26</v>
      </c>
      <c r="B85" s="31" t="s">
        <v>91</v>
      </c>
      <c r="C85" s="32" t="n">
        <v>1158</v>
      </c>
      <c r="D85" s="32" t="n">
        <v>4140</v>
      </c>
      <c r="E85" s="12" t="n">
        <v>30126.3727202064</v>
      </c>
      <c r="F85" s="33"/>
      <c r="G85" s="12" t="n">
        <v>11897.7307392996</v>
      </c>
      <c r="H85" s="12" t="n">
        <v>545.3567018084</v>
      </c>
      <c r="I85" s="33"/>
      <c r="J85" s="14" t="n">
        <f aca="false">K85/D85</f>
        <v>34.5784576675248</v>
      </c>
      <c r="K85" s="15" t="n">
        <f aca="false">L85+M85+E85</f>
        <v>143154.814743553</v>
      </c>
      <c r="L85" s="15" t="n">
        <f aca="false">F85*1163</f>
        <v>0</v>
      </c>
      <c r="M85" s="15" t="n">
        <f aca="false">G85*9.5</f>
        <v>113028.442023346</v>
      </c>
      <c r="N85" s="16"/>
      <c r="O85" s="17"/>
      <c r="P85" s="18"/>
    </row>
    <row r="86" customFormat="false" ht="13.8" hidden="false" customHeight="false" outlineLevel="0" collapsed="false">
      <c r="A86" s="9" t="n">
        <v>27</v>
      </c>
      <c r="B86" s="31" t="s">
        <v>92</v>
      </c>
      <c r="C86" s="32" t="n">
        <v>964</v>
      </c>
      <c r="D86" s="32" t="n">
        <v>6636.6</v>
      </c>
      <c r="E86" s="12" t="n">
        <v>27233.1647218906</v>
      </c>
      <c r="F86" s="12" t="n">
        <v>160.586125302908</v>
      </c>
      <c r="G86" s="33"/>
      <c r="H86" s="12" t="n">
        <v>612.865320456541</v>
      </c>
      <c r="I86" s="12" t="n">
        <v>122.307816252</v>
      </c>
      <c r="J86" s="14" t="n">
        <f aca="false">K86/D86</f>
        <v>32.244647628179</v>
      </c>
      <c r="K86" s="15" t="n">
        <f aca="false">L86+M86+E86</f>
        <v>213994.828449173</v>
      </c>
      <c r="L86" s="15" t="n">
        <f aca="false">F86*1163</f>
        <v>186761.663727282</v>
      </c>
      <c r="M86" s="15" t="n">
        <f aca="false">G86*9.5</f>
        <v>0</v>
      </c>
      <c r="N86" s="16"/>
      <c r="O86" s="17"/>
      <c r="P86" s="18"/>
    </row>
    <row r="87" customFormat="false" ht="13.8" hidden="false" customHeight="false" outlineLevel="0" collapsed="false">
      <c r="A87" s="9" t="n">
        <v>28</v>
      </c>
      <c r="B87" s="31" t="s">
        <v>93</v>
      </c>
      <c r="C87" s="32" t="n">
        <v>1776</v>
      </c>
      <c r="D87" s="32" t="n">
        <v>7559.9</v>
      </c>
      <c r="E87" s="12" t="n">
        <v>66429.1493704727</v>
      </c>
      <c r="F87" s="12" t="n">
        <v>147.402324653853</v>
      </c>
      <c r="G87" s="33"/>
      <c r="H87" s="12" t="n">
        <v>1518.9528379028</v>
      </c>
      <c r="I87" s="33"/>
      <c r="J87" s="14" t="n">
        <f aca="false">K87/D87</f>
        <v>31.4631215945851</v>
      </c>
      <c r="K87" s="15" t="n">
        <f aca="false">L87+M87+E87</f>
        <v>237858.052942904</v>
      </c>
      <c r="L87" s="15" t="n">
        <f aca="false">F87*1163</f>
        <v>171428.903572431</v>
      </c>
      <c r="M87" s="15" t="n">
        <f aca="false">G87*9.5</f>
        <v>0</v>
      </c>
      <c r="N87" s="16"/>
      <c r="O87" s="17"/>
      <c r="P87" s="18"/>
    </row>
    <row r="88" customFormat="false" ht="13.8" hidden="false" customHeight="false" outlineLevel="0" collapsed="false">
      <c r="A88" s="9" t="n">
        <v>29</v>
      </c>
      <c r="B88" s="31" t="s">
        <v>94</v>
      </c>
      <c r="C88" s="32" t="n">
        <v>275</v>
      </c>
      <c r="D88" s="32" t="n">
        <v>640.7</v>
      </c>
      <c r="E88" s="12" t="n">
        <v>1008.8380231396</v>
      </c>
      <c r="F88" s="12" t="n">
        <v>16.3885714285718</v>
      </c>
      <c r="G88" s="33"/>
      <c r="H88" s="12" t="n">
        <v>102.973003856592</v>
      </c>
      <c r="I88" s="33"/>
      <c r="J88" s="14" t="n">
        <f aca="false">K88/D88</f>
        <v>31.3231568512074</v>
      </c>
      <c r="K88" s="15" t="n">
        <f aca="false">L88+M88+E88</f>
        <v>20068.7465945686</v>
      </c>
      <c r="L88" s="15" t="n">
        <f aca="false">F88*1163</f>
        <v>19059.908571429</v>
      </c>
      <c r="M88" s="15" t="n">
        <f aca="false">G88*9.5</f>
        <v>0</v>
      </c>
      <c r="N88" s="16"/>
      <c r="O88" s="17"/>
      <c r="P88" s="18"/>
    </row>
    <row r="89" customFormat="false" ht="13.8" hidden="false" customHeight="false" outlineLevel="0" collapsed="false">
      <c r="A89" s="9" t="n">
        <v>30</v>
      </c>
      <c r="B89" s="31" t="s">
        <v>95</v>
      </c>
      <c r="C89" s="32" t="n">
        <v>627</v>
      </c>
      <c r="D89" s="32" t="n">
        <v>9508</v>
      </c>
      <c r="E89" s="12" t="n">
        <v>85721.4510452172</v>
      </c>
      <c r="F89" s="12" t="n">
        <v>181.95151738241</v>
      </c>
      <c r="G89" s="33"/>
      <c r="H89" s="12" t="n">
        <v>944.98566997094</v>
      </c>
      <c r="I89" s="12" t="n">
        <v>287.845270609738</v>
      </c>
      <c r="J89" s="14" t="n">
        <f aca="false">K89/D89</f>
        <v>31.2716728818847</v>
      </c>
      <c r="K89" s="15" t="n">
        <f aca="false">L89+M89+E89</f>
        <v>297331.06576096</v>
      </c>
      <c r="L89" s="15" t="n">
        <f aca="false">F89*1163</f>
        <v>211609.614715743</v>
      </c>
      <c r="M89" s="15" t="n">
        <f aca="false">G89*9.5</f>
        <v>0</v>
      </c>
      <c r="N89" s="16"/>
      <c r="O89" s="17"/>
      <c r="P89" s="18"/>
    </row>
    <row r="90" customFormat="false" ht="13.8" hidden="false" customHeight="false" outlineLevel="0" collapsed="false">
      <c r="A90" s="9" t="n">
        <v>31</v>
      </c>
      <c r="B90" s="31" t="s">
        <v>96</v>
      </c>
      <c r="C90" s="32" t="n">
        <v>1270</v>
      </c>
      <c r="D90" s="32" t="n">
        <v>7974.9</v>
      </c>
      <c r="E90" s="12" t="n">
        <v>32508.1487524809</v>
      </c>
      <c r="F90" s="12" t="n">
        <v>174.892075486109</v>
      </c>
      <c r="G90" s="33"/>
      <c r="H90" s="12" t="n">
        <v>814.444750312457</v>
      </c>
      <c r="I90" s="33"/>
      <c r="J90" s="14" t="n">
        <f aca="false">K90/D90</f>
        <v>29.5812652876934</v>
      </c>
      <c r="K90" s="15" t="n">
        <f aca="false">L90+M90+E90</f>
        <v>235907.632542826</v>
      </c>
      <c r="L90" s="15" t="n">
        <f aca="false">F90*1163</f>
        <v>203399.483790345</v>
      </c>
      <c r="M90" s="15" t="n">
        <f aca="false">G90*9.5</f>
        <v>0</v>
      </c>
      <c r="N90" s="16"/>
      <c r="O90" s="17"/>
      <c r="P90" s="18"/>
    </row>
    <row r="91" customFormat="false" ht="13.8" hidden="false" customHeight="false" outlineLevel="0" collapsed="false">
      <c r="A91" s="9" t="n">
        <v>32</v>
      </c>
      <c r="B91" s="31" t="s">
        <v>97</v>
      </c>
      <c r="C91" s="32" t="n">
        <v>1401</v>
      </c>
      <c r="D91" s="32" t="n">
        <v>9128.9</v>
      </c>
      <c r="E91" s="12" t="n">
        <v>38917.9179013684</v>
      </c>
      <c r="F91" s="12" t="n">
        <v>176.685978125</v>
      </c>
      <c r="G91" s="33"/>
      <c r="H91" s="12" t="n">
        <v>961.544148253005</v>
      </c>
      <c r="I91" s="33"/>
      <c r="J91" s="14" t="n">
        <f aca="false">K91/D91</f>
        <v>26.7725257655077</v>
      </c>
      <c r="K91" s="15" t="n">
        <f aca="false">L91+M91+E91</f>
        <v>244403.710460743</v>
      </c>
      <c r="L91" s="15" t="n">
        <f aca="false">F91*1163</f>
        <v>205485.792559375</v>
      </c>
      <c r="M91" s="15" t="n">
        <f aca="false">G91*9.5</f>
        <v>0</v>
      </c>
      <c r="N91" s="16"/>
      <c r="O91" s="17"/>
      <c r="P91" s="18"/>
    </row>
    <row r="92" customFormat="false" ht="13.8" hidden="false" customHeight="false" outlineLevel="0" collapsed="false">
      <c r="A92" s="9" t="n">
        <v>33</v>
      </c>
      <c r="B92" s="31" t="s">
        <v>98</v>
      </c>
      <c r="C92" s="32" t="n">
        <v>819</v>
      </c>
      <c r="D92" s="32" t="n">
        <v>7454.8</v>
      </c>
      <c r="E92" s="12" t="n">
        <v>17605.4893899388</v>
      </c>
      <c r="F92" s="12" t="n">
        <v>148.848014580802</v>
      </c>
      <c r="G92" s="33"/>
      <c r="H92" s="12" t="n">
        <v>536.3314306838</v>
      </c>
      <c r="I92" s="33"/>
      <c r="J92" s="14" t="n">
        <f aca="false">K92/D92</f>
        <v>25.5829439216896</v>
      </c>
      <c r="K92" s="15" t="n">
        <f aca="false">L92+M92+E92</f>
        <v>190715.730347412</v>
      </c>
      <c r="L92" s="15" t="n">
        <f aca="false">F92*1163</f>
        <v>173110.240957473</v>
      </c>
      <c r="M92" s="15" t="n">
        <f aca="false">G92*9.5</f>
        <v>0</v>
      </c>
      <c r="N92" s="16"/>
      <c r="O92" s="17"/>
      <c r="P92" s="18"/>
    </row>
    <row r="93" customFormat="false" ht="13.8" hidden="false" customHeight="false" outlineLevel="0" collapsed="false">
      <c r="A93" s="9" t="n">
        <v>34</v>
      </c>
      <c r="B93" s="31" t="s">
        <v>99</v>
      </c>
      <c r="C93" s="32" t="n">
        <v>1702</v>
      </c>
      <c r="D93" s="32" t="n">
        <v>9260.6</v>
      </c>
      <c r="E93" s="12" t="n">
        <v>46009.0243329142</v>
      </c>
      <c r="F93" s="12" t="n">
        <v>135.1691533948</v>
      </c>
      <c r="G93" s="33"/>
      <c r="H93" s="12" t="n">
        <v>1844.7102379622</v>
      </c>
      <c r="I93" s="33"/>
      <c r="J93" s="14" t="n">
        <f aca="false">K93/D93</f>
        <v>21.9435835400586</v>
      </c>
      <c r="K93" s="15" t="n">
        <f aca="false">L93+M93+E93</f>
        <v>203210.749731067</v>
      </c>
      <c r="L93" s="15" t="n">
        <f aca="false">F93*1163</f>
        <v>157201.725398152</v>
      </c>
      <c r="M93" s="15" t="n">
        <f aca="false">G93*9.5</f>
        <v>0</v>
      </c>
      <c r="O93" s="17"/>
      <c r="P93" s="18"/>
    </row>
    <row r="94" customFormat="false" ht="13.8" hidden="false" customHeight="false" outlineLevel="0" collapsed="false">
      <c r="A94" s="9" t="n">
        <v>35</v>
      </c>
      <c r="B94" s="31" t="s">
        <v>100</v>
      </c>
      <c r="C94" s="32" t="n">
        <v>57</v>
      </c>
      <c r="D94" s="32" t="n">
        <v>626</v>
      </c>
      <c r="E94" s="12" t="n">
        <v>11542.362745098</v>
      </c>
      <c r="F94" s="33"/>
      <c r="G94" s="33"/>
      <c r="H94" s="12" t="n">
        <v>130.144556781046</v>
      </c>
      <c r="I94" s="33"/>
      <c r="J94" s="14" t="n">
        <f aca="false">K94/D94</f>
        <v>18.438279145524</v>
      </c>
      <c r="K94" s="15" t="n">
        <f aca="false">L94+M94+E94</f>
        <v>11542.362745098</v>
      </c>
      <c r="L94" s="15" t="n">
        <f aca="false">F94*1163</f>
        <v>0</v>
      </c>
      <c r="M94" s="15" t="n">
        <f aca="false">G94*9.5</f>
        <v>0</v>
      </c>
      <c r="N94" s="16"/>
      <c r="O94" s="17"/>
      <c r="P94" s="18"/>
    </row>
    <row r="95" customFormat="false" ht="13.8" hidden="false" customHeight="false" outlineLevel="0" collapsed="false">
      <c r="A95" s="9" t="n">
        <v>36</v>
      </c>
      <c r="B95" s="31" t="s">
        <v>101</v>
      </c>
      <c r="C95" s="32" t="n">
        <v>1824</v>
      </c>
      <c r="D95" s="32" t="n">
        <v>16121.4</v>
      </c>
      <c r="E95" s="12" t="n">
        <v>87789.711805556</v>
      </c>
      <c r="F95" s="12" t="n">
        <v>178.80491125</v>
      </c>
      <c r="G95" s="33"/>
      <c r="H95" s="12" t="n">
        <v>2207.5625</v>
      </c>
      <c r="I95" s="12" t="n">
        <v>349.72581873572</v>
      </c>
      <c r="J95" s="14" t="n">
        <f aca="false">K95/D95</f>
        <v>18.3445497034566</v>
      </c>
      <c r="K95" s="15" t="n">
        <f aca="false">L95+M95+E95</f>
        <v>295739.823589306</v>
      </c>
      <c r="L95" s="15" t="n">
        <f aca="false">F95*1163</f>
        <v>207950.11178375</v>
      </c>
      <c r="M95" s="15" t="n">
        <f aca="false">G95*9.5</f>
        <v>0</v>
      </c>
      <c r="N95" s="16"/>
      <c r="O95" s="17"/>
      <c r="P95" s="18"/>
    </row>
    <row r="96" customFormat="false" ht="13.8" hidden="false" customHeight="false" outlineLevel="0" collapsed="false">
      <c r="A96" s="9" t="n">
        <v>37</v>
      </c>
      <c r="B96" s="31" t="s">
        <v>102</v>
      </c>
      <c r="C96" s="32" t="n">
        <v>1177</v>
      </c>
      <c r="D96" s="32" t="n">
        <v>6951.6</v>
      </c>
      <c r="E96" s="12" t="n">
        <v>21024.830984892</v>
      </c>
      <c r="F96" s="12" t="n">
        <v>84.1309278680233</v>
      </c>
      <c r="G96" s="33"/>
      <c r="H96" s="12" t="n">
        <v>339.4802562644</v>
      </c>
      <c r="I96" s="33"/>
      <c r="J96" s="14" t="n">
        <f aca="false">K96/D96</f>
        <v>17.099531056937</v>
      </c>
      <c r="K96" s="15" t="n">
        <f aca="false">L96+M96+E96</f>
        <v>118869.100095403</v>
      </c>
      <c r="L96" s="15" t="n">
        <f aca="false">F96*1163</f>
        <v>97844.2691105111</v>
      </c>
      <c r="M96" s="15" t="n">
        <f aca="false">G96*9.5</f>
        <v>0</v>
      </c>
      <c r="N96" s="16"/>
      <c r="O96" s="17"/>
      <c r="P96" s="18"/>
    </row>
    <row r="97" customFormat="false" ht="13.8" hidden="false" customHeight="false" outlineLevel="0" collapsed="false">
      <c r="A97" s="9" t="n">
        <v>38</v>
      </c>
      <c r="B97" s="31" t="s">
        <v>103</v>
      </c>
      <c r="C97" s="32" t="n">
        <v>667</v>
      </c>
      <c r="D97" s="32" t="n">
        <v>12618.4</v>
      </c>
      <c r="E97" s="12" t="n">
        <v>20956.8048048054</v>
      </c>
      <c r="F97" s="12" t="n">
        <v>86.757729729746</v>
      </c>
      <c r="G97" s="33"/>
      <c r="H97" s="12" t="n">
        <v>940.08606837607</v>
      </c>
      <c r="I97" s="12" t="n">
        <v>115</v>
      </c>
      <c r="J97" s="14" t="n">
        <f aca="false">K97/D97</f>
        <v>9.65701233757845</v>
      </c>
      <c r="K97" s="15" t="n">
        <f aca="false">L97+M97+E97</f>
        <v>121856.0444805</v>
      </c>
      <c r="L97" s="15" t="n">
        <f aca="false">F97*1163</f>
        <v>100899.239675695</v>
      </c>
      <c r="M97" s="15" t="n">
        <f aca="false">G97*9.5</f>
        <v>0</v>
      </c>
      <c r="N97" s="16"/>
      <c r="O97" s="17"/>
      <c r="P97" s="18"/>
    </row>
    <row r="98" customFormat="false" ht="13.8" hidden="false" customHeight="false" outlineLevel="0" collapsed="false">
      <c r="A98" s="9" t="n">
        <v>39</v>
      </c>
      <c r="B98" s="31" t="s">
        <v>104</v>
      </c>
      <c r="C98" s="32" t="n">
        <v>351</v>
      </c>
      <c r="D98" s="32" t="n">
        <v>5309</v>
      </c>
      <c r="E98" s="12" t="n">
        <v>4943.9932737217</v>
      </c>
      <c r="F98" s="12" t="n">
        <v>37.5075645833341</v>
      </c>
      <c r="G98" s="33"/>
      <c r="H98" s="12" t="n">
        <v>373.44690760668</v>
      </c>
      <c r="I98" s="12" t="n">
        <v>98.64513888889</v>
      </c>
      <c r="J98" s="14" t="n">
        <f aca="false">K98/D98</f>
        <v>9.14772855229597</v>
      </c>
      <c r="K98" s="15" t="n">
        <f aca="false">L98+M98+E98</f>
        <v>48565.2908841393</v>
      </c>
      <c r="L98" s="15" t="n">
        <f aca="false">F98*1163</f>
        <v>43621.2976104176</v>
      </c>
      <c r="M98" s="15" t="n">
        <f aca="false">G98*9.5</f>
        <v>0</v>
      </c>
      <c r="N98" s="16"/>
      <c r="O98" s="17"/>
      <c r="P98" s="18"/>
    </row>
    <row r="99" customFormat="false" ht="13.8" hidden="false" customHeight="false" outlineLevel="0" collapsed="false">
      <c r="A99" s="28"/>
      <c r="B99" s="24" t="s">
        <v>63</v>
      </c>
      <c r="C99" s="25" t="n">
        <f aca="false">SUM(C60:C98)</f>
        <v>35622</v>
      </c>
      <c r="D99" s="25" t="n">
        <f aca="false">SUM(D60:D98)</f>
        <v>213173.56</v>
      </c>
      <c r="E99" s="25" t="n">
        <f aca="false">SUM(E60:E98)</f>
        <v>1365587.17731888</v>
      </c>
      <c r="F99" s="25" t="n">
        <f aca="false">SUM(F60:F98)</f>
        <v>5163.21128476799</v>
      </c>
      <c r="G99" s="25" t="n">
        <f aca="false">SUM(G60:G98)</f>
        <v>60911.2725223128</v>
      </c>
      <c r="H99" s="25" t="n">
        <f aca="false">SUM(H60:H98)</f>
        <v>28632.7759524508</v>
      </c>
      <c r="I99" s="25" t="n">
        <f aca="false">SUM(I60:I98)</f>
        <v>2413.07948561442</v>
      </c>
      <c r="J99" s="26"/>
      <c r="K99" s="27"/>
      <c r="L99" s="27"/>
      <c r="M99" s="27"/>
      <c r="O99" s="17"/>
    </row>
    <row r="100" customFormat="false" ht="13.8" hidden="false" customHeight="false" outlineLevel="0" collapsed="false">
      <c r="A100" s="28"/>
      <c r="B100" s="24" t="s">
        <v>64</v>
      </c>
      <c r="C100" s="25"/>
      <c r="D100" s="25"/>
      <c r="E100" s="25"/>
      <c r="F100" s="25"/>
      <c r="G100" s="25"/>
      <c r="H100" s="25"/>
      <c r="I100" s="25"/>
      <c r="J100" s="34" t="n">
        <f aca="false">SUM(J60:J98)/39</f>
        <v>51.603609743294</v>
      </c>
      <c r="K100" s="27"/>
      <c r="L100" s="27"/>
      <c r="M100" s="27"/>
      <c r="O100" s="17"/>
    </row>
    <row r="101" customFormat="false" ht="13.5" hidden="false" customHeight="true" outlineLevel="0" collapsed="false">
      <c r="A101" s="25"/>
      <c r="B101" s="25" t="s">
        <v>105</v>
      </c>
      <c r="C101" s="25"/>
      <c r="D101" s="25"/>
      <c r="E101" s="25" t="n">
        <f aca="false">E53+E99</f>
        <v>2114526.32949746</v>
      </c>
      <c r="F101" s="25" t="n">
        <f aca="false">F53+F99</f>
        <v>8974.38684967077</v>
      </c>
      <c r="G101" s="25" t="n">
        <f aca="false">G53+G99</f>
        <v>86672.7747198315</v>
      </c>
      <c r="H101" s="25" t="n">
        <f aca="false">H53+H99</f>
        <v>53202.9538019439</v>
      </c>
      <c r="I101" s="25" t="n">
        <f aca="false">I53+I99</f>
        <v>9758.59585849805</v>
      </c>
      <c r="J101" s="25"/>
      <c r="K101" s="25"/>
      <c r="L101" s="25"/>
      <c r="M101" s="25"/>
      <c r="O101" s="17"/>
    </row>
    <row r="102" customFormat="false" ht="13.8" hidden="true" customHeight="false" outlineLevel="0" collapsed="false">
      <c r="A102" s="35"/>
      <c r="B102" s="36"/>
      <c r="C102" s="37"/>
      <c r="D102" s="37"/>
      <c r="E102" s="37"/>
      <c r="F102" s="37"/>
      <c r="G102" s="37"/>
      <c r="H102" s="37"/>
      <c r="I102" s="37"/>
      <c r="J102" s="38"/>
      <c r="K102" s="39"/>
      <c r="L102" s="39"/>
      <c r="M102" s="39"/>
      <c r="O102" s="17"/>
    </row>
    <row r="103" customFormat="false" ht="13.8" hidden="true" customHeight="false" outlineLevel="0" collapsed="false">
      <c r="A103" s="35"/>
      <c r="B103" s="36"/>
      <c r="C103" s="37"/>
      <c r="D103" s="37"/>
      <c r="E103" s="37"/>
      <c r="F103" s="37"/>
      <c r="G103" s="37"/>
      <c r="H103" s="37"/>
      <c r="I103" s="37"/>
      <c r="J103" s="38"/>
      <c r="K103" s="39"/>
      <c r="L103" s="39"/>
      <c r="M103" s="39"/>
      <c r="O103" s="17"/>
    </row>
    <row r="104" customFormat="false" ht="13.8" hidden="true" customHeight="false" outlineLevel="0" collapsed="false">
      <c r="A104" s="35"/>
      <c r="B104" s="36"/>
      <c r="C104" s="37"/>
      <c r="D104" s="37"/>
      <c r="E104" s="37"/>
      <c r="F104" s="37"/>
      <c r="G104" s="37"/>
      <c r="H104" s="37"/>
      <c r="I104" s="37"/>
      <c r="J104" s="38"/>
      <c r="K104" s="39"/>
      <c r="L104" s="39"/>
      <c r="M104" s="39"/>
      <c r="O104" s="17"/>
    </row>
    <row r="105" customFormat="false" ht="13.8" hidden="true" customHeight="false" outlineLevel="0" collapsed="false">
      <c r="A105" s="35"/>
      <c r="B105" s="36"/>
      <c r="C105" s="37"/>
      <c r="D105" s="37"/>
      <c r="E105" s="37"/>
      <c r="F105" s="37"/>
      <c r="G105" s="37"/>
      <c r="H105" s="37"/>
      <c r="I105" s="37"/>
      <c r="J105" s="38"/>
      <c r="K105" s="39"/>
      <c r="L105" s="39"/>
      <c r="M105" s="39"/>
      <c r="O105" s="17"/>
    </row>
    <row r="106" customFormat="false" ht="13.8" hidden="false" customHeight="false" outlineLevel="0" collapsed="false">
      <c r="A106" s="35"/>
      <c r="B106" s="36"/>
      <c r="C106" s="37"/>
      <c r="D106" s="37"/>
      <c r="E106" s="37"/>
      <c r="F106" s="37"/>
      <c r="G106" s="37"/>
      <c r="H106" s="37"/>
      <c r="I106" s="37"/>
      <c r="J106" s="38"/>
      <c r="K106" s="39"/>
      <c r="L106" s="39"/>
      <c r="M106" s="39"/>
      <c r="O106" s="17"/>
    </row>
    <row r="107" customFormat="false" ht="31.3" hidden="false" customHeight="true" outlineLevel="0" collapsed="false">
      <c r="A107" s="35"/>
      <c r="B107" s="36"/>
      <c r="C107" s="37"/>
      <c r="D107" s="37"/>
      <c r="E107" s="37"/>
      <c r="F107" s="37"/>
      <c r="G107" s="37"/>
      <c r="H107" s="37"/>
      <c r="I107" s="37"/>
      <c r="J107" s="38"/>
      <c r="K107" s="40"/>
      <c r="L107" s="39"/>
      <c r="M107" s="39"/>
      <c r="O107" s="17"/>
    </row>
    <row r="108" customFormat="false" ht="67.9" hidden="false" customHeight="true" outlineLevel="0" collapsed="false">
      <c r="O108" s="17"/>
    </row>
    <row r="109" customFormat="false" ht="24.75" hidden="false" customHeight="true" outlineLevel="0" collapsed="false">
      <c r="A109" s="4" t="s">
        <v>1</v>
      </c>
      <c r="B109" s="5" t="s">
        <v>2</v>
      </c>
      <c r="C109" s="5" t="s">
        <v>3</v>
      </c>
      <c r="D109" s="5" t="s">
        <v>4</v>
      </c>
      <c r="E109" s="5" t="s">
        <v>5</v>
      </c>
      <c r="F109" s="5"/>
      <c r="G109" s="5"/>
      <c r="H109" s="5"/>
      <c r="I109" s="5"/>
      <c r="J109" s="5" t="s">
        <v>6</v>
      </c>
      <c r="K109" s="5" t="s">
        <v>7</v>
      </c>
      <c r="L109" s="5"/>
      <c r="M109" s="5"/>
      <c r="O109" s="17"/>
    </row>
    <row r="110" customFormat="false" ht="35.05" hidden="false" customHeight="false" outlineLevel="0" collapsed="false">
      <c r="A110" s="4"/>
      <c r="B110" s="5"/>
      <c r="C110" s="5"/>
      <c r="D110" s="5"/>
      <c r="E110" s="5" t="s">
        <v>8</v>
      </c>
      <c r="F110" s="5" t="s">
        <v>9</v>
      </c>
      <c r="G110" s="5" t="s">
        <v>10</v>
      </c>
      <c r="H110" s="5" t="s">
        <v>11</v>
      </c>
      <c r="I110" s="5" t="s">
        <v>12</v>
      </c>
      <c r="J110" s="5"/>
      <c r="K110" s="5" t="s">
        <v>13</v>
      </c>
      <c r="L110" s="5" t="s">
        <v>14</v>
      </c>
      <c r="M110" s="5" t="s">
        <v>15</v>
      </c>
      <c r="O110" s="17"/>
    </row>
    <row r="111" customFormat="false" ht="13.8" hidden="false" customHeight="false" outlineLevel="0" collapsed="false">
      <c r="A111" s="41" t="s">
        <v>106</v>
      </c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O111" s="17"/>
    </row>
    <row r="112" customFormat="false" ht="23.85" hidden="false" customHeight="false" outlineLevel="0" collapsed="false">
      <c r="A112" s="42" t="n">
        <v>1</v>
      </c>
      <c r="B112" s="31" t="s">
        <v>107</v>
      </c>
      <c r="C112" s="43" t="n">
        <v>20</v>
      </c>
      <c r="D112" s="44" t="n">
        <v>91.3</v>
      </c>
      <c r="E112" s="45" t="n">
        <v>2094.10996976101</v>
      </c>
      <c r="F112" s="46"/>
      <c r="G112" s="45" t="n">
        <v>1246.48</v>
      </c>
      <c r="H112" s="46"/>
      <c r="I112" s="46"/>
      <c r="J112" s="47" t="n">
        <f aca="false">K112/D112</f>
        <v>152.636034718083</v>
      </c>
      <c r="K112" s="48" t="n">
        <f aca="false">L112+M112+E112</f>
        <v>13935.669969761</v>
      </c>
      <c r="L112" s="48" t="n">
        <f aca="false">F112*1163</f>
        <v>0</v>
      </c>
      <c r="M112" s="48" t="n">
        <f aca="false">G112*9.5</f>
        <v>11841.56</v>
      </c>
      <c r="O112" s="17"/>
    </row>
    <row r="113" customFormat="false" ht="23.85" hidden="false" customHeight="false" outlineLevel="0" collapsed="false">
      <c r="A113" s="42" t="n">
        <v>2</v>
      </c>
      <c r="B113" s="31" t="s">
        <v>108</v>
      </c>
      <c r="C113" s="43" t="n">
        <v>44</v>
      </c>
      <c r="D113" s="44" t="n">
        <v>647</v>
      </c>
      <c r="E113" s="45" t="n">
        <v>59668.330602169</v>
      </c>
      <c r="F113" s="13"/>
      <c r="G113" s="45" t="n">
        <v>2991.1</v>
      </c>
      <c r="H113" s="45" t="n">
        <v>288.94</v>
      </c>
      <c r="I113" s="46"/>
      <c r="J113" s="47" t="n">
        <f aca="false">K113/D113</f>
        <v>136.141855644774</v>
      </c>
      <c r="K113" s="48" t="n">
        <f aca="false">L113+M113+E113</f>
        <v>88083.780602169</v>
      </c>
      <c r="L113" s="48" t="n">
        <f aca="false">F113*1163</f>
        <v>0</v>
      </c>
      <c r="M113" s="48" t="n">
        <f aca="false">G113*9.5</f>
        <v>28415.45</v>
      </c>
      <c r="O113" s="17"/>
    </row>
    <row r="114" customFormat="false" ht="23.85" hidden="false" customHeight="false" outlineLevel="0" collapsed="false">
      <c r="A114" s="42" t="n">
        <v>3</v>
      </c>
      <c r="B114" s="31" t="s">
        <v>109</v>
      </c>
      <c r="C114" s="43"/>
      <c r="D114" s="44" t="n">
        <v>679</v>
      </c>
      <c r="E114" s="45" t="n">
        <v>9663.49</v>
      </c>
      <c r="F114" s="46"/>
      <c r="G114" s="45" t="n">
        <v>7136.21</v>
      </c>
      <c r="H114" s="46"/>
      <c r="I114" s="49"/>
      <c r="J114" s="47" t="n">
        <f aca="false">K114/D114</f>
        <v>114.075824742268</v>
      </c>
      <c r="K114" s="48" t="n">
        <f aca="false">L114+M114+E114</f>
        <v>77457.485</v>
      </c>
      <c r="L114" s="48" t="n">
        <f aca="false">F114*1163</f>
        <v>0</v>
      </c>
      <c r="M114" s="48" t="n">
        <f aca="false">G114*9.5</f>
        <v>67793.995</v>
      </c>
      <c r="O114" s="17"/>
    </row>
    <row r="115" customFormat="false" ht="13.8" hidden="false" customHeight="false" outlineLevel="0" collapsed="false">
      <c r="A115" s="42" t="n">
        <v>4</v>
      </c>
      <c r="B115" s="31" t="s">
        <v>110</v>
      </c>
      <c r="C115" s="50"/>
      <c r="D115" s="44" t="n">
        <v>956</v>
      </c>
      <c r="E115" s="45" t="n">
        <v>17603.02</v>
      </c>
      <c r="F115" s="46"/>
      <c r="G115" s="45" t="n">
        <v>8670.48</v>
      </c>
      <c r="H115" s="45" t="n">
        <v>275.66</v>
      </c>
      <c r="I115" s="46"/>
      <c r="J115" s="47" t="n">
        <f aca="false">K115/D115</f>
        <v>104.573828451883</v>
      </c>
      <c r="K115" s="48" t="n">
        <f aca="false">L115+M115+E115</f>
        <v>99972.58</v>
      </c>
      <c r="L115" s="48" t="n">
        <f aca="false">F115*1163</f>
        <v>0</v>
      </c>
      <c r="M115" s="48" t="n">
        <f aca="false">G115*9.5</f>
        <v>82369.56</v>
      </c>
      <c r="O115" s="17"/>
    </row>
    <row r="116" customFormat="false" ht="23.85" hidden="false" customHeight="false" outlineLevel="0" collapsed="false">
      <c r="A116" s="42" t="n">
        <v>5</v>
      </c>
      <c r="B116" s="31" t="s">
        <v>111</v>
      </c>
      <c r="C116" s="43" t="n">
        <v>30</v>
      </c>
      <c r="D116" s="44" t="n">
        <v>137.5</v>
      </c>
      <c r="E116" s="45" t="n">
        <v>2160</v>
      </c>
      <c r="F116" s="46"/>
      <c r="G116" s="45" t="n">
        <v>1240.05</v>
      </c>
      <c r="H116" s="46"/>
      <c r="I116" s="49"/>
      <c r="J116" s="47" t="n">
        <f aca="false">K116/D116</f>
        <v>101.385272727273</v>
      </c>
      <c r="K116" s="48" t="n">
        <f aca="false">L116+M116+E116</f>
        <v>13940.475</v>
      </c>
      <c r="L116" s="48" t="n">
        <f aca="false">F116*1163</f>
        <v>0</v>
      </c>
      <c r="M116" s="48" t="n">
        <f aca="false">G116*9.5</f>
        <v>11780.475</v>
      </c>
      <c r="O116" s="17"/>
    </row>
    <row r="117" customFormat="false" ht="13.8" hidden="false" customHeight="false" outlineLevel="0" collapsed="false">
      <c r="A117" s="42" t="n">
        <v>6</v>
      </c>
      <c r="B117" s="31" t="s">
        <v>112</v>
      </c>
      <c r="C117" s="43" t="n">
        <v>1060</v>
      </c>
      <c r="D117" s="44" t="n">
        <v>1559</v>
      </c>
      <c r="E117" s="45" t="n">
        <v>76876.38</v>
      </c>
      <c r="F117" s="51"/>
      <c r="G117" s="45" t="n">
        <v>8142.6</v>
      </c>
      <c r="H117" s="45" t="n">
        <v>677.53</v>
      </c>
      <c r="I117" s="49"/>
      <c r="J117" s="47" t="n">
        <f aca="false">K117/D117</f>
        <v>98.9294932649134</v>
      </c>
      <c r="K117" s="48" t="n">
        <f aca="false">L117+M117+E117</f>
        <v>154231.08</v>
      </c>
      <c r="L117" s="48" t="n">
        <f aca="false">F117*1163</f>
        <v>0</v>
      </c>
      <c r="M117" s="48" t="n">
        <f aca="false">G117*9.5</f>
        <v>77354.7</v>
      </c>
      <c r="O117" s="17"/>
    </row>
    <row r="118" customFormat="false" ht="23.85" hidden="false" customHeight="false" outlineLevel="0" collapsed="false">
      <c r="A118" s="42" t="n">
        <v>7</v>
      </c>
      <c r="B118" s="31" t="s">
        <v>113</v>
      </c>
      <c r="C118" s="50"/>
      <c r="D118" s="43" t="n">
        <v>537.4</v>
      </c>
      <c r="E118" s="45" t="n">
        <v>13330.69</v>
      </c>
      <c r="F118" s="45" t="n">
        <v>33.85</v>
      </c>
      <c r="G118" s="46"/>
      <c r="H118" s="45" t="n">
        <v>206.64</v>
      </c>
      <c r="I118" s="46"/>
      <c r="J118" s="47" t="n">
        <f aca="false">K118/D118</f>
        <v>98.0614812058058</v>
      </c>
      <c r="K118" s="48" t="n">
        <f aca="false">L118+M118+E118</f>
        <v>52698.24</v>
      </c>
      <c r="L118" s="48" t="n">
        <f aca="false">F118*1163</f>
        <v>39367.55</v>
      </c>
      <c r="M118" s="48" t="n">
        <f aca="false">G118*9.5</f>
        <v>0</v>
      </c>
      <c r="O118" s="17"/>
    </row>
    <row r="119" customFormat="false" ht="23.85" hidden="false" customHeight="false" outlineLevel="0" collapsed="false">
      <c r="A119" s="42" t="n">
        <v>8</v>
      </c>
      <c r="B119" s="31" t="s">
        <v>114</v>
      </c>
      <c r="C119" s="52"/>
      <c r="D119" s="44" t="n">
        <v>854.8</v>
      </c>
      <c r="E119" s="45" t="n">
        <v>76149.53</v>
      </c>
      <c r="F119" s="53"/>
      <c r="G119" s="46"/>
      <c r="H119" s="45" t="n">
        <v>199.16</v>
      </c>
      <c r="I119" s="46"/>
      <c r="J119" s="47" t="n">
        <f aca="false">K119/D119</f>
        <v>89.084616284511</v>
      </c>
      <c r="K119" s="48" t="n">
        <f aca="false">L119+M119+E119</f>
        <v>76149.53</v>
      </c>
      <c r="L119" s="48" t="n">
        <f aca="false">F119*1163</f>
        <v>0</v>
      </c>
      <c r="M119" s="48" t="n">
        <f aca="false">G119*9.5</f>
        <v>0</v>
      </c>
      <c r="O119" s="17"/>
    </row>
    <row r="120" customFormat="false" ht="23.85" hidden="false" customHeight="false" outlineLevel="0" collapsed="false">
      <c r="A120" s="42" t="n">
        <v>9</v>
      </c>
      <c r="B120" s="31" t="s">
        <v>115</v>
      </c>
      <c r="C120" s="43" t="n">
        <v>200</v>
      </c>
      <c r="D120" s="44" t="n">
        <v>1186</v>
      </c>
      <c r="E120" s="45" t="n">
        <v>21156.12</v>
      </c>
      <c r="F120" s="46"/>
      <c r="G120" s="45" t="n">
        <v>8363.41</v>
      </c>
      <c r="H120" s="45" t="n">
        <v>409</v>
      </c>
      <c r="I120" s="46"/>
      <c r="J120" s="47" t="n">
        <f aca="false">K120/D120</f>
        <v>84.8301138279933</v>
      </c>
      <c r="K120" s="48" t="n">
        <f aca="false">L120+M120+E120</f>
        <v>100608.515</v>
      </c>
      <c r="L120" s="48" t="n">
        <f aca="false">F120*1163</f>
        <v>0</v>
      </c>
      <c r="M120" s="48" t="n">
        <f aca="false">G120*9.5</f>
        <v>79452.395</v>
      </c>
      <c r="O120" s="17"/>
    </row>
    <row r="121" customFormat="false" ht="23.85" hidden="false" customHeight="false" outlineLevel="0" collapsed="false">
      <c r="A121" s="42" t="n">
        <v>10</v>
      </c>
      <c r="B121" s="31" t="s">
        <v>116</v>
      </c>
      <c r="C121" s="50"/>
      <c r="D121" s="43" t="n">
        <v>2500</v>
      </c>
      <c r="E121" s="45" t="n">
        <v>97920.39</v>
      </c>
      <c r="F121" s="45" t="n">
        <v>89.6898203910652</v>
      </c>
      <c r="G121" s="13"/>
      <c r="H121" s="45" t="n">
        <v>1043.08</v>
      </c>
      <c r="I121" s="46"/>
      <c r="J121" s="47" t="n">
        <f aca="false">K121/D121</f>
        <v>80.8918604459235</v>
      </c>
      <c r="K121" s="48" t="n">
        <f aca="false">L121+M121+E121</f>
        <v>202229.651114809</v>
      </c>
      <c r="L121" s="48" t="n">
        <f aca="false">F121*1163</f>
        <v>104309.261114809</v>
      </c>
      <c r="M121" s="48" t="n">
        <f aca="false">G121*9.5</f>
        <v>0</v>
      </c>
      <c r="O121" s="17"/>
    </row>
    <row r="122" customFormat="false" ht="23.85" hidden="false" customHeight="false" outlineLevel="0" collapsed="false">
      <c r="A122" s="42" t="n">
        <v>11</v>
      </c>
      <c r="B122" s="31" t="s">
        <v>117</v>
      </c>
      <c r="C122" s="43"/>
      <c r="D122" s="44" t="n">
        <v>522</v>
      </c>
      <c r="E122" s="45" t="n">
        <v>4622.51</v>
      </c>
      <c r="F122" s="46"/>
      <c r="G122" s="45" t="n">
        <v>3736.39</v>
      </c>
      <c r="H122" s="46"/>
      <c r="I122" s="49"/>
      <c r="J122" s="47" t="n">
        <f aca="false">K122/D122</f>
        <v>76.8548180076628</v>
      </c>
      <c r="K122" s="48" t="n">
        <f aca="false">L122+M122+E122</f>
        <v>40118.215</v>
      </c>
      <c r="L122" s="48" t="n">
        <f aca="false">F122*1163</f>
        <v>0</v>
      </c>
      <c r="M122" s="48" t="n">
        <f aca="false">G122*9.5</f>
        <v>35495.705</v>
      </c>
      <c r="O122" s="17"/>
    </row>
    <row r="123" customFormat="false" ht="23.85" hidden="false" customHeight="false" outlineLevel="0" collapsed="false">
      <c r="A123" s="42" t="n">
        <v>12</v>
      </c>
      <c r="B123" s="31" t="s">
        <v>118</v>
      </c>
      <c r="C123" s="50" t="n">
        <v>158</v>
      </c>
      <c r="D123" s="44" t="n">
        <v>1587.7</v>
      </c>
      <c r="E123" s="45" t="n">
        <v>40894.38</v>
      </c>
      <c r="F123" s="45" t="n">
        <v>66.97</v>
      </c>
      <c r="G123" s="13"/>
      <c r="H123" s="45" t="n">
        <v>495.36</v>
      </c>
      <c r="I123" s="46"/>
      <c r="J123" s="47" t="n">
        <f aca="false">K123/D123</f>
        <v>74.8129306544057</v>
      </c>
      <c r="K123" s="48" t="n">
        <f aca="false">L123+M123+E123</f>
        <v>118780.49</v>
      </c>
      <c r="L123" s="48" t="n">
        <f aca="false">F123*1163</f>
        <v>77886.11</v>
      </c>
      <c r="M123" s="48" t="n">
        <f aca="false">G123*9.5</f>
        <v>0</v>
      </c>
      <c r="O123" s="17"/>
    </row>
    <row r="124" customFormat="false" ht="13.8" hidden="false" customHeight="false" outlineLevel="0" collapsed="false">
      <c r="A124" s="42" t="n">
        <v>13</v>
      </c>
      <c r="B124" s="31" t="s">
        <v>119</v>
      </c>
      <c r="C124" s="43" t="n">
        <v>10</v>
      </c>
      <c r="D124" s="43" t="n">
        <v>712.9</v>
      </c>
      <c r="E124" s="45" t="n">
        <v>8164.35</v>
      </c>
      <c r="F124" s="46"/>
      <c r="G124" s="46"/>
      <c r="H124" s="45" t="n">
        <v>201.19</v>
      </c>
      <c r="I124" s="46"/>
      <c r="J124" s="47" t="n">
        <f aca="false">K124/D124</f>
        <v>11.4523074765044</v>
      </c>
      <c r="K124" s="48" t="n">
        <f aca="false">L124+M124+E124</f>
        <v>8164.35</v>
      </c>
      <c r="L124" s="48" t="n">
        <f aca="false">F124*1163</f>
        <v>0</v>
      </c>
      <c r="M124" s="48" t="n">
        <f aca="false">G124*9.5</f>
        <v>0</v>
      </c>
      <c r="O124" s="17"/>
    </row>
    <row r="125" customFormat="false" ht="23.85" hidden="false" customHeight="false" outlineLevel="0" collapsed="false">
      <c r="A125" s="42" t="n">
        <v>14</v>
      </c>
      <c r="B125" s="31" t="s">
        <v>120</v>
      </c>
      <c r="C125" s="43" t="n">
        <v>30</v>
      </c>
      <c r="D125" s="44" t="n">
        <v>350</v>
      </c>
      <c r="E125" s="45" t="n">
        <v>294.83</v>
      </c>
      <c r="F125" s="46"/>
      <c r="G125" s="45" t="n">
        <v>176.240692749</v>
      </c>
      <c r="H125" s="46"/>
      <c r="I125" s="49"/>
      <c r="J125" s="47" t="n">
        <f aca="false">K125/D125</f>
        <v>5.62604737461571</v>
      </c>
      <c r="K125" s="48" t="n">
        <f aca="false">L125+M125+E125</f>
        <v>1969.1165811155</v>
      </c>
      <c r="L125" s="48" t="n">
        <f aca="false">F125*1163</f>
        <v>0</v>
      </c>
      <c r="M125" s="48" t="n">
        <f aca="false">G125*9.5</f>
        <v>1674.2865811155</v>
      </c>
      <c r="O125" s="17"/>
    </row>
    <row r="126" customFormat="false" ht="13.8" hidden="false" customHeight="false" outlineLevel="0" collapsed="false">
      <c r="A126" s="54"/>
      <c r="B126" s="55" t="s">
        <v>63</v>
      </c>
      <c r="C126" s="56" t="n">
        <f aca="false">SUM(C112:C125)</f>
        <v>1552</v>
      </c>
      <c r="D126" s="56" t="n">
        <f aca="false">SUM(D112:D125)</f>
        <v>12320.6</v>
      </c>
      <c r="E126" s="56" t="n">
        <f aca="false">SUM(E112:E125)</f>
        <v>430598.13057193</v>
      </c>
      <c r="F126" s="56" t="n">
        <f aca="false">SUM(F112:F125)</f>
        <v>190.509820391065</v>
      </c>
      <c r="G126" s="56" t="n">
        <f aca="false">SUM(G112:G125)</f>
        <v>41702.960692749</v>
      </c>
      <c r="H126" s="56" t="n">
        <f aca="false">SUM(H112:H125)</f>
        <v>3796.56</v>
      </c>
      <c r="I126" s="57"/>
      <c r="J126" s="58"/>
      <c r="K126" s="58"/>
      <c r="L126" s="58"/>
      <c r="M126" s="59"/>
      <c r="O126" s="17"/>
    </row>
    <row r="127" customFormat="false" ht="13.8" hidden="false" customHeight="false" outlineLevel="0" collapsed="false">
      <c r="A127" s="54"/>
      <c r="B127" s="55" t="s">
        <v>64</v>
      </c>
      <c r="C127" s="56"/>
      <c r="D127" s="56"/>
      <c r="E127" s="56"/>
      <c r="F127" s="56"/>
      <c r="G127" s="56"/>
      <c r="H127" s="56"/>
      <c r="I127" s="59"/>
      <c r="J127" s="60" t="n">
        <f aca="false">SUM(J112:J125)/14</f>
        <v>87.8111774876155</v>
      </c>
      <c r="K127" s="59"/>
      <c r="L127" s="59"/>
      <c r="M127" s="59"/>
      <c r="O127" s="17"/>
    </row>
    <row r="128" customFormat="false" ht="16.5" hidden="false" customHeight="true" outlineLevel="0" collapsed="false">
      <c r="O128" s="17"/>
    </row>
    <row r="129" customFormat="false" ht="16.5" hidden="false" customHeight="true" outlineLevel="0" collapsed="false">
      <c r="O129" s="17"/>
    </row>
    <row r="130" customFormat="false" ht="28.5" hidden="false" customHeight="true" outlineLevel="0" collapsed="false">
      <c r="A130" s="4" t="s">
        <v>1</v>
      </c>
      <c r="B130" s="5" t="s">
        <v>2</v>
      </c>
      <c r="C130" s="5" t="s">
        <v>3</v>
      </c>
      <c r="D130" s="5" t="s">
        <v>4</v>
      </c>
      <c r="E130" s="5" t="s">
        <v>5</v>
      </c>
      <c r="F130" s="5"/>
      <c r="G130" s="5"/>
      <c r="H130" s="5"/>
      <c r="I130" s="5"/>
      <c r="J130" s="5" t="s">
        <v>6</v>
      </c>
      <c r="K130" s="5" t="s">
        <v>7</v>
      </c>
      <c r="L130" s="5"/>
      <c r="M130" s="5"/>
      <c r="O130" s="17"/>
    </row>
    <row r="131" customFormat="false" ht="35.05" hidden="false" customHeight="false" outlineLevel="0" collapsed="false">
      <c r="A131" s="4"/>
      <c r="B131" s="5"/>
      <c r="C131" s="5"/>
      <c r="D131" s="5"/>
      <c r="E131" s="5" t="s">
        <v>8</v>
      </c>
      <c r="F131" s="5" t="s">
        <v>9</v>
      </c>
      <c r="G131" s="5" t="s">
        <v>10</v>
      </c>
      <c r="H131" s="5" t="s">
        <v>11</v>
      </c>
      <c r="I131" s="5" t="s">
        <v>12</v>
      </c>
      <c r="J131" s="5"/>
      <c r="K131" s="5" t="s">
        <v>13</v>
      </c>
      <c r="L131" s="5" t="s">
        <v>14</v>
      </c>
      <c r="M131" s="5" t="s">
        <v>15</v>
      </c>
      <c r="O131" s="17"/>
    </row>
    <row r="132" customFormat="false" ht="13.8" hidden="false" customHeight="false" outlineLevel="0" collapsed="false">
      <c r="A132" s="41" t="s">
        <v>121</v>
      </c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O132" s="17"/>
    </row>
    <row r="133" customFormat="false" ht="13.8" hidden="false" customHeight="false" outlineLevel="0" collapsed="false">
      <c r="A133" s="61" t="n">
        <v>1</v>
      </c>
      <c r="B133" s="62" t="s">
        <v>122</v>
      </c>
      <c r="C133" s="63" t="n">
        <v>15</v>
      </c>
      <c r="D133" s="63" t="n">
        <v>351</v>
      </c>
      <c r="E133" s="45" t="n">
        <v>5499.72</v>
      </c>
      <c r="F133" s="45" t="n">
        <v>39.001136627907</v>
      </c>
      <c r="G133" s="46"/>
      <c r="H133" s="45" t="n">
        <v>86.86</v>
      </c>
      <c r="I133" s="46"/>
      <c r="J133" s="64" t="n">
        <f aca="false">K133/D133</f>
        <v>144.894706262837</v>
      </c>
      <c r="K133" s="65" t="n">
        <f aca="false">L133+M133+E133</f>
        <v>50858.0418982559</v>
      </c>
      <c r="L133" s="65" t="n">
        <f aca="false">F133*1163</f>
        <v>45358.3218982558</v>
      </c>
      <c r="M133" s="65" t="n">
        <f aca="false">G133*9.5</f>
        <v>0</v>
      </c>
      <c r="O133" s="17"/>
    </row>
    <row r="134" customFormat="false" ht="23.85" hidden="false" customHeight="false" outlineLevel="0" collapsed="false">
      <c r="A134" s="61" t="n">
        <v>2</v>
      </c>
      <c r="B134" s="62" t="s">
        <v>123</v>
      </c>
      <c r="C134" s="63" t="n">
        <v>810</v>
      </c>
      <c r="D134" s="63" t="n">
        <v>11225.1</v>
      </c>
      <c r="E134" s="45" t="n">
        <v>208143.94</v>
      </c>
      <c r="F134" s="45" t="n">
        <v>639.02</v>
      </c>
      <c r="G134" s="45" t="n">
        <v>54892.87</v>
      </c>
      <c r="H134" s="45" t="n">
        <v>11324.77</v>
      </c>
      <c r="I134" s="46"/>
      <c r="J134" s="64" t="n">
        <f aca="false">K134/D134</f>
        <v>131.206534017514</v>
      </c>
      <c r="K134" s="65" t="n">
        <f aca="false">L134+M134+E134</f>
        <v>1472806.465</v>
      </c>
      <c r="L134" s="65" t="n">
        <f aca="false">F134*1163</f>
        <v>743180.26</v>
      </c>
      <c r="M134" s="65" t="n">
        <f aca="false">G134*9.5</f>
        <v>521482.265</v>
      </c>
      <c r="O134" s="17"/>
    </row>
    <row r="135" customFormat="false" ht="13.8" hidden="false" customHeight="false" outlineLevel="0" collapsed="false">
      <c r="A135" s="61" t="n">
        <v>3</v>
      </c>
      <c r="B135" s="62" t="s">
        <v>124</v>
      </c>
      <c r="C135" s="63" t="n">
        <v>1995</v>
      </c>
      <c r="D135" s="63" t="n">
        <v>20329.4</v>
      </c>
      <c r="E135" s="45" t="n">
        <v>273733.23</v>
      </c>
      <c r="F135" s="45" t="n">
        <v>1543.24</v>
      </c>
      <c r="G135" s="46"/>
      <c r="H135" s="45" t="n">
        <v>39955.26</v>
      </c>
      <c r="I135" s="46"/>
      <c r="J135" s="64" t="n">
        <f aca="false">K135/D135</f>
        <v>101.750241030232</v>
      </c>
      <c r="K135" s="65" t="n">
        <f aca="false">L135+M135+E135</f>
        <v>2068521.35</v>
      </c>
      <c r="L135" s="65" t="n">
        <f aca="false">F135*1163</f>
        <v>1794788.12</v>
      </c>
      <c r="M135" s="65" t="n">
        <f aca="false">G135*9.5</f>
        <v>0</v>
      </c>
      <c r="O135" s="17"/>
    </row>
    <row r="136" customFormat="false" ht="13.8" hidden="false" customHeight="false" outlineLevel="0" collapsed="false">
      <c r="A136" s="61" t="n">
        <v>4</v>
      </c>
      <c r="B136" s="62" t="s">
        <v>125</v>
      </c>
      <c r="C136" s="63" t="n">
        <v>756</v>
      </c>
      <c r="D136" s="63" t="n">
        <v>8204.3</v>
      </c>
      <c r="E136" s="45" t="n">
        <v>187232.58</v>
      </c>
      <c r="F136" s="45" t="n">
        <v>495.76</v>
      </c>
      <c r="G136" s="46"/>
      <c r="H136" s="45" t="n">
        <v>1026</v>
      </c>
      <c r="I136" s="46"/>
      <c r="J136" s="64" t="n">
        <f aca="false">K136/D136</f>
        <v>93.0976999865924</v>
      </c>
      <c r="K136" s="65" t="n">
        <f aca="false">L136+M136+E136</f>
        <v>763801.46</v>
      </c>
      <c r="L136" s="65" t="n">
        <f aca="false">F136*1163</f>
        <v>576568.88</v>
      </c>
      <c r="M136" s="65" t="n">
        <f aca="false">G136*9.5</f>
        <v>0</v>
      </c>
      <c r="O136" s="17"/>
    </row>
    <row r="137" customFormat="false" ht="23.85" hidden="false" customHeight="false" outlineLevel="0" collapsed="false">
      <c r="A137" s="61" t="n">
        <v>5</v>
      </c>
      <c r="B137" s="62" t="s">
        <v>126</v>
      </c>
      <c r="C137" s="63" t="n">
        <v>1031</v>
      </c>
      <c r="D137" s="63" t="n">
        <v>4949.65</v>
      </c>
      <c r="E137" s="45" t="n">
        <v>90705.21</v>
      </c>
      <c r="F137" s="45" t="n">
        <v>308.63</v>
      </c>
      <c r="G137" s="46"/>
      <c r="H137" s="45" t="n">
        <v>1278.36</v>
      </c>
      <c r="I137" s="46"/>
      <c r="J137" s="64" t="n">
        <f aca="false">K137/D137</f>
        <v>90.8431707292435</v>
      </c>
      <c r="K137" s="65" t="n">
        <f aca="false">L137+M137+E137</f>
        <v>449641.9</v>
      </c>
      <c r="L137" s="65" t="n">
        <f aca="false">F137*1163</f>
        <v>358936.69</v>
      </c>
      <c r="M137" s="65" t="n">
        <f aca="false">G137*9.5</f>
        <v>0</v>
      </c>
      <c r="O137" s="17"/>
    </row>
    <row r="138" customFormat="false" ht="23.85" hidden="false" customHeight="false" outlineLevel="0" collapsed="false">
      <c r="A138" s="61" t="n">
        <v>6</v>
      </c>
      <c r="B138" s="62" t="s">
        <v>127</v>
      </c>
      <c r="C138" s="63" t="n">
        <v>1125</v>
      </c>
      <c r="D138" s="63" t="n">
        <v>9098.4</v>
      </c>
      <c r="E138" s="45" t="n">
        <v>150303.34</v>
      </c>
      <c r="F138" s="45" t="n">
        <v>574.37</v>
      </c>
      <c r="G138" s="46"/>
      <c r="H138" s="45" t="n">
        <v>4461.84</v>
      </c>
      <c r="I138" s="46"/>
      <c r="J138" s="64" t="n">
        <f aca="false">K138/D138</f>
        <v>89.9384122483074</v>
      </c>
      <c r="K138" s="65" t="n">
        <f aca="false">L138+M138+E138</f>
        <v>818295.65</v>
      </c>
      <c r="L138" s="65" t="n">
        <f aca="false">F138*1163</f>
        <v>667992.31</v>
      </c>
      <c r="M138" s="65" t="n">
        <f aca="false">G138*9.5</f>
        <v>0</v>
      </c>
      <c r="O138" s="17"/>
    </row>
    <row r="139" customFormat="false" ht="13.8" hidden="false" customHeight="false" outlineLevel="0" collapsed="false">
      <c r="A139" s="61" t="n">
        <v>7</v>
      </c>
      <c r="B139" s="62" t="s">
        <v>128</v>
      </c>
      <c r="C139" s="63" t="n">
        <v>761</v>
      </c>
      <c r="D139" s="63" t="n">
        <v>2161</v>
      </c>
      <c r="E139" s="45" t="n">
        <v>38052.87</v>
      </c>
      <c r="F139" s="45" t="n">
        <v>121.26</v>
      </c>
      <c r="G139" s="46"/>
      <c r="H139" s="45" t="n">
        <v>672.09</v>
      </c>
      <c r="I139" s="46"/>
      <c r="J139" s="64" t="n">
        <f aca="false">K139/D139</f>
        <v>82.8682322998612</v>
      </c>
      <c r="K139" s="65" t="n">
        <f aca="false">L139+M139+E139</f>
        <v>179078.25</v>
      </c>
      <c r="L139" s="65" t="n">
        <f aca="false">F139*1163</f>
        <v>141025.38</v>
      </c>
      <c r="M139" s="65" t="n">
        <f aca="false">G139*9.5</f>
        <v>0</v>
      </c>
      <c r="O139" s="17"/>
    </row>
    <row r="140" customFormat="false" ht="23.85" hidden="false" customHeight="false" outlineLevel="0" collapsed="false">
      <c r="A140" s="61" t="n">
        <v>8</v>
      </c>
      <c r="B140" s="62" t="s">
        <v>129</v>
      </c>
      <c r="C140" s="63" t="n">
        <v>310</v>
      </c>
      <c r="D140" s="63" t="n">
        <v>1643.5</v>
      </c>
      <c r="E140" s="45" t="n">
        <v>42345.21</v>
      </c>
      <c r="F140" s="45" t="n">
        <v>76.55</v>
      </c>
      <c r="G140" s="46"/>
      <c r="H140" s="45" t="n">
        <v>469.71</v>
      </c>
      <c r="I140" s="45" t="n">
        <v>57</v>
      </c>
      <c r="J140" s="64" t="n">
        <f aca="false">K140/D140</f>
        <v>79.9348098570125</v>
      </c>
      <c r="K140" s="65" t="n">
        <f aca="false">L140+M140+E140</f>
        <v>131372.86</v>
      </c>
      <c r="L140" s="65" t="n">
        <f aca="false">F140*1163</f>
        <v>89027.65</v>
      </c>
      <c r="M140" s="65" t="n">
        <f aca="false">G140*9.5</f>
        <v>0</v>
      </c>
      <c r="O140" s="17"/>
    </row>
    <row r="141" customFormat="false" ht="35.05" hidden="false" customHeight="false" outlineLevel="0" collapsed="false">
      <c r="A141" s="61" t="n">
        <v>9</v>
      </c>
      <c r="B141" s="62" t="s">
        <v>130</v>
      </c>
      <c r="C141" s="63" t="n">
        <v>910</v>
      </c>
      <c r="D141" s="63" t="n">
        <v>2539.5</v>
      </c>
      <c r="E141" s="45" t="n">
        <v>81667.38</v>
      </c>
      <c r="F141" s="45" t="n">
        <v>70.52</v>
      </c>
      <c r="G141" s="45" t="n">
        <v>192.23</v>
      </c>
      <c r="H141" s="45" t="n">
        <v>1885.12</v>
      </c>
      <c r="I141" s="66" t="n">
        <v>12.31</v>
      </c>
      <c r="J141" s="64" t="n">
        <f aca="false">K141/D141</f>
        <v>65.1735873203387</v>
      </c>
      <c r="K141" s="65" t="n">
        <f aca="false">L141+M141+E141</f>
        <v>165508.325</v>
      </c>
      <c r="L141" s="65" t="n">
        <f aca="false">F141*1163</f>
        <v>82014.76</v>
      </c>
      <c r="M141" s="65" t="n">
        <f aca="false">G141*9.5</f>
        <v>1826.185</v>
      </c>
      <c r="O141" s="17"/>
    </row>
    <row r="142" customFormat="false" ht="13.8" hidden="false" customHeight="false" outlineLevel="0" collapsed="false">
      <c r="A142" s="61" t="n">
        <v>10</v>
      </c>
      <c r="B142" s="62" t="s">
        <v>131</v>
      </c>
      <c r="C142" s="63" t="n">
        <v>185</v>
      </c>
      <c r="D142" s="63" t="n">
        <v>2840</v>
      </c>
      <c r="E142" s="46"/>
      <c r="F142" s="46"/>
      <c r="G142" s="46"/>
      <c r="H142" s="45" t="n">
        <v>1710.39</v>
      </c>
      <c r="I142" s="46"/>
      <c r="J142" s="64" t="n">
        <f aca="false">K142/D142</f>
        <v>0</v>
      </c>
      <c r="K142" s="65" t="n">
        <f aca="false">L142+M142+E142</f>
        <v>0</v>
      </c>
      <c r="L142" s="65" t="n">
        <f aca="false">F142*1163</f>
        <v>0</v>
      </c>
      <c r="M142" s="65" t="n">
        <f aca="false">G142*9.5</f>
        <v>0</v>
      </c>
      <c r="O142" s="17"/>
    </row>
    <row r="143" customFormat="false" ht="13.8" hidden="false" customHeight="false" outlineLevel="0" collapsed="false">
      <c r="A143" s="54"/>
      <c r="B143" s="55" t="s">
        <v>63</v>
      </c>
      <c r="C143" s="56" t="n">
        <f aca="false">SUM(C133:C142)</f>
        <v>7898</v>
      </c>
      <c r="D143" s="56" t="n">
        <f aca="false">SUM(D133:D142)</f>
        <v>63341.85</v>
      </c>
      <c r="E143" s="56" t="n">
        <f aca="false">SUM(E133:E142)</f>
        <v>1077683.48</v>
      </c>
      <c r="F143" s="56" t="n">
        <f aca="false">SUM(F133:F142)</f>
        <v>3868.35113662791</v>
      </c>
      <c r="G143" s="56" t="n">
        <f aca="false">SUM(G133:G142)</f>
        <v>55085.1</v>
      </c>
      <c r="H143" s="56" t="n">
        <f aca="false">SUM(H133:H142)</f>
        <v>62870.4</v>
      </c>
      <c r="I143" s="67" t="n">
        <f aca="false">SUM(I133:I142)</f>
        <v>69.31</v>
      </c>
      <c r="J143" s="59"/>
      <c r="K143" s="59"/>
      <c r="L143" s="59"/>
      <c r="M143" s="59"/>
      <c r="O143" s="68"/>
    </row>
    <row r="144" customFormat="false" ht="13.8" hidden="false" customHeight="false" outlineLevel="0" collapsed="false">
      <c r="A144" s="54"/>
      <c r="B144" s="55" t="s">
        <v>64</v>
      </c>
      <c r="C144" s="56"/>
      <c r="D144" s="56"/>
      <c r="E144" s="56"/>
      <c r="F144" s="56"/>
      <c r="G144" s="56"/>
      <c r="H144" s="56"/>
      <c r="I144" s="67"/>
      <c r="J144" s="67" t="n">
        <f aca="false">SUM(J133:J141)/9</f>
        <v>97.7452659724377</v>
      </c>
      <c r="K144" s="59"/>
      <c r="L144" s="59"/>
      <c r="M144" s="59"/>
      <c r="O144" s="68"/>
    </row>
    <row r="145" customFormat="false" ht="14.25" hidden="false" customHeight="true" outlineLevel="0" collapsed="false">
      <c r="C145" s="37"/>
      <c r="D145" s="37"/>
      <c r="E145" s="37"/>
      <c r="F145" s="37"/>
      <c r="G145" s="37"/>
      <c r="H145" s="37"/>
      <c r="I145" s="37"/>
      <c r="J145" s="37"/>
      <c r="K145" s="39"/>
      <c r="L145" s="39"/>
      <c r="M145" s="39"/>
      <c r="O145" s="68"/>
    </row>
    <row r="146" customFormat="false" ht="13.8" hidden="true" customHeight="false" outlineLevel="0" collapsed="false">
      <c r="C146" s="37"/>
      <c r="D146" s="37"/>
      <c r="E146" s="37"/>
      <c r="F146" s="37"/>
      <c r="G146" s="37"/>
      <c r="H146" s="37"/>
      <c r="I146" s="37"/>
      <c r="J146" s="37"/>
      <c r="K146" s="39"/>
      <c r="L146" s="39"/>
      <c r="M146" s="39"/>
      <c r="O146" s="68"/>
    </row>
    <row r="147" customFormat="false" ht="13.8" hidden="true" customHeight="false" outlineLevel="0" collapsed="false">
      <c r="C147" s="37"/>
      <c r="D147" s="37"/>
      <c r="E147" s="37"/>
      <c r="F147" s="37"/>
      <c r="G147" s="37"/>
      <c r="H147" s="37"/>
      <c r="I147" s="37"/>
      <c r="J147" s="37"/>
      <c r="K147" s="39"/>
      <c r="L147" s="39"/>
      <c r="M147" s="39"/>
      <c r="O147" s="68"/>
    </row>
    <row r="148" customFormat="false" ht="12" hidden="false" customHeight="true" outlineLevel="0" collapsed="false">
      <c r="F148" s="22"/>
      <c r="H148" s="37"/>
      <c r="I148" s="37"/>
      <c r="J148" s="37"/>
      <c r="O148" s="68"/>
    </row>
    <row r="149" customFormat="false" ht="44.25" hidden="false" customHeight="true" outlineLevel="0" collapsed="false">
      <c r="H149" s="37"/>
      <c r="I149" s="37"/>
      <c r="J149" s="37"/>
      <c r="O149" s="68"/>
    </row>
    <row r="150" customFormat="false" ht="21.75" hidden="false" customHeight="true" outlineLevel="0" collapsed="false">
      <c r="H150" s="37"/>
      <c r="I150" s="37"/>
      <c r="J150" s="37"/>
      <c r="O150" s="68"/>
    </row>
    <row r="151" customFormat="false" ht="25.5" hidden="false" customHeight="true" outlineLevel="0" collapsed="false">
      <c r="A151" s="4" t="s">
        <v>1</v>
      </c>
      <c r="B151" s="5" t="s">
        <v>2</v>
      </c>
      <c r="C151" s="5" t="s">
        <v>3</v>
      </c>
      <c r="D151" s="5" t="s">
        <v>4</v>
      </c>
      <c r="E151" s="5" t="s">
        <v>5</v>
      </c>
      <c r="F151" s="5"/>
      <c r="G151" s="5"/>
      <c r="H151" s="5"/>
      <c r="I151" s="5"/>
      <c r="J151" s="5" t="s">
        <v>6</v>
      </c>
      <c r="K151" s="5" t="s">
        <v>7</v>
      </c>
      <c r="L151" s="5"/>
      <c r="M151" s="5"/>
      <c r="O151" s="68"/>
    </row>
    <row r="152" customFormat="false" ht="35.05" hidden="false" customHeight="false" outlineLevel="0" collapsed="false">
      <c r="A152" s="4"/>
      <c r="B152" s="5"/>
      <c r="C152" s="5"/>
      <c r="D152" s="5"/>
      <c r="E152" s="5" t="s">
        <v>8</v>
      </c>
      <c r="F152" s="5" t="s">
        <v>9</v>
      </c>
      <c r="G152" s="5" t="s">
        <v>10</v>
      </c>
      <c r="H152" s="5" t="s">
        <v>11</v>
      </c>
      <c r="I152" s="5" t="s">
        <v>12</v>
      </c>
      <c r="J152" s="5"/>
      <c r="K152" s="5" t="s">
        <v>13</v>
      </c>
      <c r="L152" s="5" t="s">
        <v>14</v>
      </c>
      <c r="M152" s="5" t="s">
        <v>15</v>
      </c>
      <c r="O152" s="68"/>
    </row>
    <row r="153" customFormat="false" ht="13.8" hidden="false" customHeight="false" outlineLevel="0" collapsed="false">
      <c r="A153" s="41" t="s">
        <v>132</v>
      </c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O153" s="68"/>
    </row>
    <row r="154" customFormat="false" ht="23.85" hidden="false" customHeight="false" outlineLevel="0" collapsed="false">
      <c r="A154" s="42" t="n">
        <v>1</v>
      </c>
      <c r="B154" s="62" t="s">
        <v>133</v>
      </c>
      <c r="C154" s="63" t="n">
        <v>50</v>
      </c>
      <c r="D154" s="63" t="n">
        <v>426.8</v>
      </c>
      <c r="E154" s="45" t="n">
        <v>3670.95</v>
      </c>
      <c r="F154" s="45" t="n">
        <v>33.59</v>
      </c>
      <c r="G154" s="69"/>
      <c r="H154" s="45" t="n">
        <v>43.67</v>
      </c>
      <c r="I154" s="45" t="n">
        <v>9.56</v>
      </c>
      <c r="J154" s="70" t="n">
        <f aca="false">K154/D154</f>
        <v>100.131490159325</v>
      </c>
      <c r="K154" s="71" t="n">
        <f aca="false">L154+M154+E154</f>
        <v>42736.12</v>
      </c>
      <c r="L154" s="71" t="n">
        <f aca="false">F154*1163</f>
        <v>39065.17</v>
      </c>
      <c r="M154" s="65" t="n">
        <f aca="false">G154*9.5</f>
        <v>0</v>
      </c>
      <c r="O154" s="68"/>
    </row>
    <row r="155" customFormat="false" ht="13.8" hidden="false" customHeight="false" outlineLevel="0" collapsed="false">
      <c r="A155" s="42" t="n">
        <v>2</v>
      </c>
      <c r="B155" s="62" t="s">
        <v>134</v>
      </c>
      <c r="C155" s="63" t="n">
        <v>200</v>
      </c>
      <c r="D155" s="63" t="n">
        <v>1766.1</v>
      </c>
      <c r="E155" s="45" t="n">
        <v>3436.28</v>
      </c>
      <c r="F155" s="45" t="n">
        <v>141.516184027779</v>
      </c>
      <c r="G155" s="69"/>
      <c r="H155" s="45" t="n">
        <v>101.72</v>
      </c>
      <c r="I155" s="69"/>
      <c r="J155" s="70" t="n">
        <f aca="false">K155/D155</f>
        <v>95.1359504129477</v>
      </c>
      <c r="K155" s="71" t="n">
        <f aca="false">L155+M155+E155</f>
        <v>168019.602024307</v>
      </c>
      <c r="L155" s="65" t="n">
        <f aca="false">F155*1163</f>
        <v>164583.322024307</v>
      </c>
      <c r="M155" s="65" t="n">
        <f aca="false">G155*9.5</f>
        <v>0</v>
      </c>
      <c r="O155" s="68"/>
    </row>
    <row r="156" customFormat="false" ht="26.1" hidden="false" customHeight="true" outlineLevel="0" collapsed="false">
      <c r="A156" s="42" t="n">
        <v>3</v>
      </c>
      <c r="B156" s="62" t="s">
        <v>135</v>
      </c>
      <c r="C156" s="63" t="n">
        <v>20</v>
      </c>
      <c r="D156" s="63" t="n">
        <v>170.4</v>
      </c>
      <c r="E156" s="45" t="n">
        <v>701.62</v>
      </c>
      <c r="F156" s="69"/>
      <c r="G156" s="45" t="n">
        <v>1627.3490956994</v>
      </c>
      <c r="H156" s="69"/>
      <c r="I156" s="69"/>
      <c r="J156" s="70" t="n">
        <f aca="false">K156/D156</f>
        <v>94.8441103823022</v>
      </c>
      <c r="K156" s="71" t="n">
        <f aca="false">L156+M156+E156</f>
        <v>16161.4364091443</v>
      </c>
      <c r="L156" s="65" t="n">
        <f aca="false">F156*1163</f>
        <v>0</v>
      </c>
      <c r="M156" s="65" t="n">
        <f aca="false">G156*9.5</f>
        <v>15459.8164091443</v>
      </c>
      <c r="O156" s="68"/>
    </row>
    <row r="157" customFormat="false" ht="13.8" hidden="false" customHeight="false" outlineLevel="0" collapsed="false">
      <c r="A157" s="42" t="n">
        <v>4</v>
      </c>
      <c r="B157" s="62" t="s">
        <v>136</v>
      </c>
      <c r="C157" s="63" t="n">
        <v>90</v>
      </c>
      <c r="D157" s="63" t="n">
        <v>761</v>
      </c>
      <c r="E157" s="45" t="n">
        <v>2355.09</v>
      </c>
      <c r="F157" s="45" t="n">
        <v>58.39</v>
      </c>
      <c r="G157" s="69"/>
      <c r="H157" s="45" t="n">
        <v>72.72</v>
      </c>
      <c r="I157" s="45" t="n">
        <v>14</v>
      </c>
      <c r="J157" s="70" t="n">
        <f aca="false">K157/D157</f>
        <v>92.32938239159</v>
      </c>
      <c r="K157" s="71" t="n">
        <f aca="false">L157+M157+E157</f>
        <v>70262.66</v>
      </c>
      <c r="L157" s="65" t="n">
        <f aca="false">F157*1163</f>
        <v>67907.57</v>
      </c>
      <c r="M157" s="65" t="n">
        <f aca="false">G157*9.5</f>
        <v>0</v>
      </c>
      <c r="O157" s="68"/>
    </row>
    <row r="158" customFormat="false" ht="13.8" hidden="false" customHeight="false" outlineLevel="0" collapsed="false">
      <c r="A158" s="42" t="n">
        <v>5</v>
      </c>
      <c r="B158" s="62" t="s">
        <v>137</v>
      </c>
      <c r="C158" s="63"/>
      <c r="D158" s="63" t="n">
        <v>26</v>
      </c>
      <c r="E158" s="45" t="n">
        <v>28</v>
      </c>
      <c r="F158" s="69"/>
      <c r="G158" s="45" t="n">
        <v>239.78</v>
      </c>
      <c r="H158" s="69"/>
      <c r="I158" s="69"/>
      <c r="J158" s="70" t="n">
        <f aca="false">K158/D158</f>
        <v>88.6888461538461</v>
      </c>
      <c r="K158" s="71" t="n">
        <f aca="false">L158+M158+E158</f>
        <v>2305.91</v>
      </c>
      <c r="L158" s="65" t="n">
        <f aca="false">F158*1163</f>
        <v>0</v>
      </c>
      <c r="M158" s="65" t="n">
        <f aca="false">G158*9.5</f>
        <v>2277.91</v>
      </c>
      <c r="O158" s="68"/>
    </row>
    <row r="159" customFormat="false" ht="13.8" hidden="false" customHeight="false" outlineLevel="0" collapsed="false">
      <c r="A159" s="42" t="n">
        <v>6</v>
      </c>
      <c r="B159" s="62" t="s">
        <v>138</v>
      </c>
      <c r="C159" s="63" t="n">
        <v>52</v>
      </c>
      <c r="D159" s="63" t="n">
        <v>1060.2</v>
      </c>
      <c r="E159" s="45" t="n">
        <v>2271.49</v>
      </c>
      <c r="F159" s="45" t="n">
        <v>59.20473484848</v>
      </c>
      <c r="G159" s="69"/>
      <c r="H159" s="45" t="n">
        <v>42.68</v>
      </c>
      <c r="I159" s="69"/>
      <c r="J159" s="70" t="n">
        <f aca="false">K159/D159</f>
        <v>67.0879047621036</v>
      </c>
      <c r="K159" s="71" t="n">
        <f aca="false">L159+M159+E159</f>
        <v>71126.5966287823</v>
      </c>
      <c r="L159" s="65" t="n">
        <f aca="false">F159*1163</f>
        <v>68855.1066287822</v>
      </c>
      <c r="M159" s="65" t="n">
        <f aca="false">G159*9.5</f>
        <v>0</v>
      </c>
      <c r="O159" s="68"/>
    </row>
    <row r="160" customFormat="false" ht="13.8" hidden="false" customHeight="false" outlineLevel="0" collapsed="false">
      <c r="A160" s="42" t="n">
        <v>7</v>
      </c>
      <c r="B160" s="62" t="s">
        <v>139</v>
      </c>
      <c r="C160" s="63" t="n">
        <v>701</v>
      </c>
      <c r="D160" s="63" t="n">
        <v>2911</v>
      </c>
      <c r="E160" s="45" t="n">
        <v>7603.32</v>
      </c>
      <c r="F160" s="45" t="n">
        <v>123.03</v>
      </c>
      <c r="G160" s="69"/>
      <c r="H160" s="45" t="n">
        <v>170.58</v>
      </c>
      <c r="I160" s="69"/>
      <c r="J160" s="70" t="n">
        <f aca="false">K160/D160</f>
        <v>51.7647578151838</v>
      </c>
      <c r="K160" s="71" t="n">
        <f aca="false">L160+M160+E160</f>
        <v>150687.21</v>
      </c>
      <c r="L160" s="65" t="n">
        <f aca="false">F160*1163</f>
        <v>143083.89</v>
      </c>
      <c r="M160" s="65" t="n">
        <f aca="false">G160*9.5</f>
        <v>0</v>
      </c>
      <c r="O160" s="68"/>
    </row>
    <row r="161" customFormat="false" ht="23.85" hidden="false" customHeight="false" outlineLevel="0" collapsed="false">
      <c r="A161" s="42" t="n">
        <v>8</v>
      </c>
      <c r="B161" s="62" t="s">
        <v>140</v>
      </c>
      <c r="C161" s="63" t="n">
        <v>1151</v>
      </c>
      <c r="D161" s="63" t="n">
        <v>3136.7</v>
      </c>
      <c r="E161" s="45" t="n">
        <v>23672.7</v>
      </c>
      <c r="F161" s="45" t="n">
        <v>107.89</v>
      </c>
      <c r="G161" s="69"/>
      <c r="H161" s="45" t="n">
        <v>439.82</v>
      </c>
      <c r="I161" s="69"/>
      <c r="J161" s="70" t="n">
        <f aca="false">K161/D161</f>
        <v>47.5495807695986</v>
      </c>
      <c r="K161" s="71" t="n">
        <f aca="false">L161+M161+E161</f>
        <v>149148.77</v>
      </c>
      <c r="L161" s="65" t="n">
        <f aca="false">F161*1163</f>
        <v>125476.07</v>
      </c>
      <c r="M161" s="65" t="n">
        <f aca="false">G161*9.5</f>
        <v>0</v>
      </c>
      <c r="O161" s="68"/>
    </row>
    <row r="162" customFormat="false" ht="13.8" hidden="false" customHeight="false" outlineLevel="0" collapsed="false">
      <c r="A162" s="42" t="n">
        <v>9</v>
      </c>
      <c r="B162" s="62" t="s">
        <v>141</v>
      </c>
      <c r="C162" s="63" t="n">
        <v>410</v>
      </c>
      <c r="D162" s="63" t="n">
        <v>1300.8</v>
      </c>
      <c r="E162" s="45" t="n">
        <v>3037.45</v>
      </c>
      <c r="F162" s="45" t="n">
        <v>46.7094124611111</v>
      </c>
      <c r="G162" s="69"/>
      <c r="H162" s="45" t="n">
        <v>101.63</v>
      </c>
      <c r="I162" s="69"/>
      <c r="J162" s="70" t="n">
        <f aca="false">K162/D162</f>
        <v>44.0963227954122</v>
      </c>
      <c r="K162" s="71" t="n">
        <f aca="false">L162+M162+E162</f>
        <v>57360.4966922722</v>
      </c>
      <c r="L162" s="65" t="n">
        <f aca="false">F162*1163</f>
        <v>54323.0466922722</v>
      </c>
      <c r="M162" s="65" t="n">
        <f aca="false">G162*9.5</f>
        <v>0</v>
      </c>
      <c r="O162" s="68"/>
    </row>
    <row r="163" customFormat="false" ht="13.8" hidden="false" customHeight="false" outlineLevel="0" collapsed="false">
      <c r="A163" s="42" t="n">
        <v>10</v>
      </c>
      <c r="B163" s="62" t="s">
        <v>142</v>
      </c>
      <c r="C163" s="63" t="n">
        <v>500</v>
      </c>
      <c r="D163" s="63" t="n">
        <v>2129.3</v>
      </c>
      <c r="E163" s="45" t="n">
        <v>8795.61</v>
      </c>
      <c r="F163" s="45" t="n">
        <v>72.7589442708341</v>
      </c>
      <c r="G163" s="69"/>
      <c r="H163" s="45" t="n">
        <v>158.62</v>
      </c>
      <c r="I163" s="69"/>
      <c r="J163" s="70" t="n">
        <f aca="false">K163/D163</f>
        <v>43.870878780341</v>
      </c>
      <c r="K163" s="71" t="n">
        <f aca="false">L163+M163+E163</f>
        <v>93414.2621869801</v>
      </c>
      <c r="L163" s="65" t="n">
        <f aca="false">F163*1163</f>
        <v>84618.6521869801</v>
      </c>
      <c r="M163" s="65" t="n">
        <f aca="false">G163*9.5</f>
        <v>0</v>
      </c>
      <c r="O163" s="68"/>
    </row>
    <row r="164" customFormat="false" ht="23.85" hidden="false" customHeight="false" outlineLevel="0" collapsed="false">
      <c r="A164" s="42" t="n">
        <v>11</v>
      </c>
      <c r="B164" s="62" t="s">
        <v>143</v>
      </c>
      <c r="C164" s="63" t="n">
        <v>100</v>
      </c>
      <c r="D164" s="63" t="n">
        <v>439.2</v>
      </c>
      <c r="E164" s="45" t="n">
        <v>12340.29</v>
      </c>
      <c r="F164" s="72"/>
      <c r="G164" s="69"/>
      <c r="H164" s="69"/>
      <c r="I164" s="69"/>
      <c r="J164" s="70" t="n">
        <f aca="false">K164/D164</f>
        <v>28.0971994535519</v>
      </c>
      <c r="K164" s="71" t="n">
        <f aca="false">L164+M164+E164</f>
        <v>12340.29</v>
      </c>
      <c r="L164" s="65" t="n">
        <f aca="false">F164*1163</f>
        <v>0</v>
      </c>
      <c r="M164" s="65" t="n">
        <f aca="false">G164*9.5</f>
        <v>0</v>
      </c>
      <c r="O164" s="68"/>
    </row>
    <row r="165" customFormat="false" ht="13.8" hidden="false" customHeight="false" outlineLevel="0" collapsed="false">
      <c r="A165" s="42" t="n">
        <v>12</v>
      </c>
      <c r="B165" s="62" t="s">
        <v>144</v>
      </c>
      <c r="C165" s="63" t="n">
        <v>730</v>
      </c>
      <c r="D165" s="63" t="n">
        <v>2317</v>
      </c>
      <c r="E165" s="45" t="n">
        <v>35499.5</v>
      </c>
      <c r="F165" s="69"/>
      <c r="G165" s="69"/>
      <c r="H165" s="45" t="n">
        <v>239.7</v>
      </c>
      <c r="I165" s="45" t="n">
        <v>19</v>
      </c>
      <c r="J165" s="70" t="n">
        <f aca="false">K165/D165</f>
        <v>15.3213206732844</v>
      </c>
      <c r="K165" s="71" t="n">
        <f aca="false">L165+M165+E165</f>
        <v>35499.5</v>
      </c>
      <c r="L165" s="65" t="n">
        <f aca="false">F165*1163</f>
        <v>0</v>
      </c>
      <c r="M165" s="65" t="n">
        <f aca="false">G165*9.5</f>
        <v>0</v>
      </c>
      <c r="O165" s="68"/>
    </row>
    <row r="166" customFormat="false" ht="13.8" hidden="false" customHeight="false" outlineLevel="0" collapsed="false">
      <c r="A166" s="42" t="n">
        <v>13</v>
      </c>
      <c r="B166" s="62" t="s">
        <v>145</v>
      </c>
      <c r="C166" s="63" t="n">
        <v>57</v>
      </c>
      <c r="D166" s="63" t="n">
        <v>240.1</v>
      </c>
      <c r="E166" s="45" t="n">
        <v>700.8</v>
      </c>
      <c r="F166" s="69"/>
      <c r="G166" s="69"/>
      <c r="H166" s="45" t="n">
        <v>13</v>
      </c>
      <c r="I166" s="69"/>
      <c r="J166" s="70" t="n">
        <f aca="false">K166/D166</f>
        <v>2.91878384006664</v>
      </c>
      <c r="K166" s="71" t="n">
        <f aca="false">L166+M166+E166</f>
        <v>700.8</v>
      </c>
      <c r="L166" s="65" t="n">
        <f aca="false">F166*1163</f>
        <v>0</v>
      </c>
      <c r="M166" s="65" t="n">
        <f aca="false">G166*9.5</f>
        <v>0</v>
      </c>
      <c r="O166" s="68"/>
    </row>
    <row r="167" customFormat="false" ht="13.8" hidden="false" customHeight="false" outlineLevel="0" collapsed="false">
      <c r="A167" s="73"/>
      <c r="B167" s="74" t="s">
        <v>146</v>
      </c>
      <c r="C167" s="75" t="n">
        <f aca="false">SUM(C154:C166)</f>
        <v>4061</v>
      </c>
      <c r="D167" s="75" t="n">
        <f aca="false">SUM(D154:D166)</f>
        <v>16684.6</v>
      </c>
      <c r="E167" s="75" t="n">
        <f aca="false">SUM(E154:E166)</f>
        <v>104113.1</v>
      </c>
      <c r="F167" s="75" t="n">
        <f aca="false">SUM(F154:F166)</f>
        <v>643.089275608204</v>
      </c>
      <c r="G167" s="75" t="n">
        <f aca="false">SUM(G154:G166)</f>
        <v>1867.1290956994</v>
      </c>
      <c r="H167" s="75" t="n">
        <f aca="false">SUM(H154:H166)</f>
        <v>1384.14</v>
      </c>
      <c r="I167" s="75" t="n">
        <f aca="false">SUM(I154:I166)</f>
        <v>42.56</v>
      </c>
      <c r="J167" s="76"/>
      <c r="K167" s="76"/>
      <c r="L167" s="76"/>
      <c r="M167" s="76"/>
      <c r="O167" s="68"/>
    </row>
    <row r="168" customFormat="false" ht="13.8" hidden="false" customHeight="false" outlineLevel="0" collapsed="false">
      <c r="A168" s="73"/>
      <c r="B168" s="74" t="s">
        <v>147</v>
      </c>
      <c r="C168" s="75"/>
      <c r="D168" s="75"/>
      <c r="E168" s="75"/>
      <c r="F168" s="75"/>
      <c r="G168" s="75"/>
      <c r="H168" s="75"/>
      <c r="I168" s="75"/>
      <c r="J168" s="70" t="n">
        <f aca="false">SUM(J154:J166)/13</f>
        <v>59.3720406453503</v>
      </c>
      <c r="K168" s="76"/>
      <c r="L168" s="76"/>
      <c r="M168" s="76"/>
      <c r="O168" s="68"/>
    </row>
    <row r="169" customFormat="false" ht="13.8" hidden="false" customHeight="false" outlineLevel="0" collapsed="false">
      <c r="O169" s="68"/>
    </row>
    <row r="170" customFormat="false" ht="2.25" hidden="false" customHeight="true" outlineLevel="0" collapsed="false">
      <c r="O170" s="68"/>
    </row>
    <row r="171" customFormat="false" ht="24.75" hidden="false" customHeight="true" outlineLevel="0" collapsed="false">
      <c r="A171" s="4" t="s">
        <v>1</v>
      </c>
      <c r="B171" s="5" t="s">
        <v>2</v>
      </c>
      <c r="C171" s="5" t="s">
        <v>3</v>
      </c>
      <c r="D171" s="5" t="s">
        <v>4</v>
      </c>
      <c r="E171" s="5" t="s">
        <v>5</v>
      </c>
      <c r="F171" s="5"/>
      <c r="G171" s="5"/>
      <c r="H171" s="5"/>
      <c r="I171" s="5"/>
      <c r="J171" s="5" t="s">
        <v>6</v>
      </c>
      <c r="K171" s="5" t="s">
        <v>7</v>
      </c>
      <c r="L171" s="5"/>
      <c r="M171" s="5"/>
      <c r="O171" s="68"/>
    </row>
    <row r="172" customFormat="false" ht="35.05" hidden="false" customHeight="false" outlineLevel="0" collapsed="false">
      <c r="A172" s="4"/>
      <c r="B172" s="5"/>
      <c r="C172" s="5"/>
      <c r="D172" s="5"/>
      <c r="E172" s="5" t="s">
        <v>8</v>
      </c>
      <c r="F172" s="5" t="s">
        <v>9</v>
      </c>
      <c r="G172" s="5" t="s">
        <v>10</v>
      </c>
      <c r="H172" s="5" t="s">
        <v>11</v>
      </c>
      <c r="I172" s="5" t="s">
        <v>12</v>
      </c>
      <c r="J172" s="5"/>
      <c r="K172" s="5" t="s">
        <v>13</v>
      </c>
      <c r="L172" s="5" t="s">
        <v>14</v>
      </c>
      <c r="M172" s="5" t="s">
        <v>15</v>
      </c>
      <c r="O172" s="68"/>
    </row>
    <row r="173" customFormat="false" ht="13.8" hidden="false" customHeight="false" outlineLevel="0" collapsed="false">
      <c r="A173" s="41" t="s">
        <v>148</v>
      </c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O173" s="68"/>
    </row>
    <row r="174" customFormat="false" ht="13.8" hidden="false" customHeight="false" outlineLevel="0" collapsed="false">
      <c r="A174" s="61" t="n">
        <v>1</v>
      </c>
      <c r="B174" s="62" t="s">
        <v>149</v>
      </c>
      <c r="C174" s="63" t="n">
        <v>1000</v>
      </c>
      <c r="D174" s="63" t="n">
        <v>1456</v>
      </c>
      <c r="E174" s="45" t="n">
        <v>17010</v>
      </c>
      <c r="F174" s="45" t="n">
        <v>159.93</v>
      </c>
      <c r="G174" s="77"/>
      <c r="H174" s="45" t="n">
        <v>4340.842840705</v>
      </c>
      <c r="I174" s="77"/>
      <c r="J174" s="70" t="n">
        <f aca="false">K174/D174</f>
        <v>139.428976648352</v>
      </c>
      <c r="K174" s="78" t="n">
        <f aca="false">L174+M174+E174</f>
        <v>203008.59</v>
      </c>
      <c r="L174" s="78" t="n">
        <f aca="false">F174*1163</f>
        <v>185998.59</v>
      </c>
      <c r="M174" s="78"/>
      <c r="O174" s="68"/>
    </row>
    <row r="175" customFormat="false" ht="13.8" hidden="false" customHeight="false" outlineLevel="0" collapsed="false">
      <c r="A175" s="42" t="n">
        <v>2</v>
      </c>
      <c r="B175" s="62" t="s">
        <v>150</v>
      </c>
      <c r="C175" s="63" t="n">
        <v>80</v>
      </c>
      <c r="D175" s="63" t="n">
        <v>232.1</v>
      </c>
      <c r="E175" s="45" t="n">
        <v>137</v>
      </c>
      <c r="F175" s="45" t="n">
        <v>22.35</v>
      </c>
      <c r="G175" s="77"/>
      <c r="H175" s="45" t="n">
        <v>19.569143342517</v>
      </c>
      <c r="I175" s="77"/>
      <c r="J175" s="70" t="n">
        <f aca="false">K175/D175</f>
        <v>112.580999569151</v>
      </c>
      <c r="K175" s="78" t="n">
        <f aca="false">L175+M175+E175</f>
        <v>26130.05</v>
      </c>
      <c r="L175" s="78" t="n">
        <f aca="false">F175*1163</f>
        <v>25993.05</v>
      </c>
      <c r="M175" s="78"/>
      <c r="O175" s="68"/>
    </row>
    <row r="176" customFormat="false" ht="13.8" hidden="false" customHeight="false" outlineLevel="0" collapsed="false">
      <c r="A176" s="42" t="n">
        <v>3</v>
      </c>
      <c r="B176" s="62" t="s">
        <v>151</v>
      </c>
      <c r="C176" s="63" t="n">
        <v>193</v>
      </c>
      <c r="D176" s="63" t="n">
        <v>1478</v>
      </c>
      <c r="E176" s="45" t="n">
        <v>12859</v>
      </c>
      <c r="F176" s="45" t="n">
        <v>46.75</v>
      </c>
      <c r="G176" s="77"/>
      <c r="H176" s="45" t="n">
        <v>187.33730374396</v>
      </c>
      <c r="I176" s="45" t="n">
        <v>99.54417270532</v>
      </c>
      <c r="J176" s="70" t="n">
        <f aca="false">K176/D176</f>
        <v>45.4866373477673</v>
      </c>
      <c r="K176" s="78" t="n">
        <f aca="false">L176+M176+E176</f>
        <v>67229.25</v>
      </c>
      <c r="L176" s="78" t="n">
        <f aca="false">F176*1163</f>
        <v>54370.25</v>
      </c>
      <c r="M176" s="78"/>
      <c r="O176" s="68"/>
    </row>
    <row r="177" customFormat="false" ht="13.8" hidden="false" customHeight="false" outlineLevel="0" collapsed="false">
      <c r="A177" s="42" t="n">
        <v>4</v>
      </c>
      <c r="B177" s="62" t="s">
        <v>152</v>
      </c>
      <c r="C177" s="63" t="n">
        <v>280</v>
      </c>
      <c r="D177" s="63" t="n">
        <v>1838.5</v>
      </c>
      <c r="E177" s="45" t="n">
        <v>50046</v>
      </c>
      <c r="F177" s="77"/>
      <c r="G177" s="77"/>
      <c r="H177" s="45" t="n">
        <v>309.55901498258</v>
      </c>
      <c r="I177" s="77"/>
      <c r="J177" s="70" t="n">
        <f aca="false">K177/D177</f>
        <v>27.2211041610008</v>
      </c>
      <c r="K177" s="78" t="n">
        <f aca="false">L177+M177+E177</f>
        <v>50046</v>
      </c>
      <c r="L177" s="78" t="n">
        <f aca="false">F177*1163</f>
        <v>0</v>
      </c>
      <c r="M177" s="78"/>
      <c r="O177" s="68"/>
    </row>
    <row r="178" customFormat="false" ht="13.8" hidden="false" customHeight="false" outlineLevel="0" collapsed="false">
      <c r="A178" s="54"/>
      <c r="B178" s="55" t="s">
        <v>146</v>
      </c>
      <c r="C178" s="56" t="n">
        <f aca="false">SUM(C174:C177)</f>
        <v>1553</v>
      </c>
      <c r="D178" s="56" t="n">
        <f aca="false">SUM(D174:D177)</f>
        <v>5004.6</v>
      </c>
      <c r="E178" s="56" t="n">
        <f aca="false">SUM(E174:E177)</f>
        <v>80052</v>
      </c>
      <c r="F178" s="56" t="n">
        <f aca="false">SUM(F174:F177)</f>
        <v>229.03</v>
      </c>
      <c r="G178" s="59"/>
      <c r="H178" s="56" t="n">
        <f aca="false">SUM(H174:H177)</f>
        <v>4857.30830277406</v>
      </c>
      <c r="I178" s="56" t="n">
        <f aca="false">SUM(I174:I177)</f>
        <v>99.54417270532</v>
      </c>
      <c r="J178" s="59"/>
      <c r="K178" s="59"/>
      <c r="L178" s="79"/>
      <c r="M178" s="59"/>
      <c r="O178" s="68"/>
    </row>
    <row r="179" customFormat="false" ht="13.8" hidden="false" customHeight="false" outlineLevel="0" collapsed="false">
      <c r="A179" s="54"/>
      <c r="B179" s="55" t="s">
        <v>147</v>
      </c>
      <c r="C179" s="56"/>
      <c r="D179" s="56"/>
      <c r="E179" s="56"/>
      <c r="F179" s="56"/>
      <c r="G179" s="59"/>
      <c r="H179" s="56"/>
      <c r="I179" s="59"/>
      <c r="J179" s="80" t="n">
        <f aca="false">SUM(J174:J177)/4</f>
        <v>81.1794294315677</v>
      </c>
      <c r="K179" s="59"/>
      <c r="L179" s="59"/>
      <c r="M179" s="59"/>
      <c r="O179" s="68"/>
    </row>
    <row r="180" customFormat="false" ht="13.8" hidden="false" customHeight="false" outlineLevel="0" collapsed="false">
      <c r="O180" s="68"/>
    </row>
    <row r="181" customFormat="false" ht="6" hidden="false" customHeight="true" outlineLevel="0" collapsed="false">
      <c r="O181" s="68"/>
    </row>
    <row r="182" customFormat="false" ht="26.25" hidden="false" customHeight="true" outlineLevel="0" collapsed="false">
      <c r="A182" s="4" t="s">
        <v>1</v>
      </c>
      <c r="B182" s="5" t="s">
        <v>2</v>
      </c>
      <c r="C182" s="5" t="s">
        <v>3</v>
      </c>
      <c r="D182" s="5" t="s">
        <v>4</v>
      </c>
      <c r="E182" s="5" t="s">
        <v>5</v>
      </c>
      <c r="F182" s="5"/>
      <c r="G182" s="5"/>
      <c r="H182" s="5"/>
      <c r="I182" s="5"/>
      <c r="J182" s="5" t="s">
        <v>6</v>
      </c>
      <c r="K182" s="5" t="s">
        <v>7</v>
      </c>
      <c r="L182" s="5"/>
      <c r="M182" s="5"/>
      <c r="O182" s="68"/>
    </row>
    <row r="183" customFormat="false" ht="35.05" hidden="false" customHeight="false" outlineLevel="0" collapsed="false">
      <c r="A183" s="4"/>
      <c r="B183" s="5"/>
      <c r="C183" s="5"/>
      <c r="D183" s="5"/>
      <c r="E183" s="5" t="s">
        <v>8</v>
      </c>
      <c r="F183" s="5" t="s">
        <v>9</v>
      </c>
      <c r="G183" s="5" t="s">
        <v>10</v>
      </c>
      <c r="H183" s="5" t="s">
        <v>11</v>
      </c>
      <c r="I183" s="5" t="s">
        <v>12</v>
      </c>
      <c r="J183" s="5"/>
      <c r="K183" s="5" t="s">
        <v>13</v>
      </c>
      <c r="L183" s="5" t="s">
        <v>14</v>
      </c>
      <c r="M183" s="5" t="s">
        <v>15</v>
      </c>
      <c r="O183" s="68"/>
    </row>
    <row r="184" customFormat="false" ht="13.8" hidden="false" customHeight="false" outlineLevel="0" collapsed="false">
      <c r="A184" s="41" t="s">
        <v>153</v>
      </c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O184" s="68"/>
    </row>
    <row r="185" customFormat="false" ht="23.85" hidden="false" customHeight="false" outlineLevel="0" collapsed="false">
      <c r="A185" s="42" t="n">
        <v>1</v>
      </c>
      <c r="B185" s="62" t="s">
        <v>154</v>
      </c>
      <c r="C185" s="63" t="n">
        <v>875</v>
      </c>
      <c r="D185" s="63" t="n">
        <v>4538.7</v>
      </c>
      <c r="E185" s="45" t="n">
        <v>67455</v>
      </c>
      <c r="F185" s="45" t="n">
        <v>190.4</v>
      </c>
      <c r="G185" s="81"/>
      <c r="H185" s="45" t="n">
        <v>2687</v>
      </c>
      <c r="I185" s="45" t="n">
        <v>1037</v>
      </c>
      <c r="J185" s="70" t="n">
        <f aca="false">K185/D185</f>
        <v>63.6504285368057</v>
      </c>
      <c r="K185" s="78" t="n">
        <f aca="false">L185+M185+E185</f>
        <v>288890.2</v>
      </c>
      <c r="L185" s="78" t="n">
        <f aca="false">F185*1163</f>
        <v>221435.2</v>
      </c>
      <c r="M185" s="78" t="n">
        <f aca="false">G185*9.5</f>
        <v>0</v>
      </c>
      <c r="O185" s="68"/>
    </row>
    <row r="186" customFormat="false" ht="23.85" hidden="false" customHeight="false" outlineLevel="0" collapsed="false">
      <c r="A186" s="42" t="n">
        <v>2</v>
      </c>
      <c r="B186" s="62" t="s">
        <v>155</v>
      </c>
      <c r="C186" s="63" t="n">
        <v>2425</v>
      </c>
      <c r="D186" s="63" t="n">
        <v>12788.2</v>
      </c>
      <c r="E186" s="45" t="n">
        <v>120955</v>
      </c>
      <c r="F186" s="45" t="n">
        <v>558</v>
      </c>
      <c r="G186" s="45" t="n">
        <v>1338.57</v>
      </c>
      <c r="H186" s="45" t="n">
        <v>4389</v>
      </c>
      <c r="I186" s="81"/>
      <c r="J186" s="70" t="n">
        <f aca="false">K186/D186</f>
        <v>61.1990284011823</v>
      </c>
      <c r="K186" s="78" t="n">
        <f aca="false">L186+M186+E186</f>
        <v>782625.415</v>
      </c>
      <c r="L186" s="78" t="n">
        <f aca="false">F186*1163</f>
        <v>648954</v>
      </c>
      <c r="M186" s="78" t="n">
        <f aca="false">G186*9.5</f>
        <v>12716.415</v>
      </c>
      <c r="O186" s="68"/>
    </row>
    <row r="187" customFormat="false" ht="23.85" hidden="false" customHeight="false" outlineLevel="0" collapsed="false">
      <c r="A187" s="42" t="n">
        <v>3</v>
      </c>
      <c r="B187" s="62" t="s">
        <v>156</v>
      </c>
      <c r="C187" s="63" t="n">
        <v>871</v>
      </c>
      <c r="D187" s="63" t="n">
        <v>9941.8</v>
      </c>
      <c r="E187" s="45" t="n">
        <v>115347</v>
      </c>
      <c r="F187" s="45" t="n">
        <v>377.9</v>
      </c>
      <c r="G187" s="81"/>
      <c r="H187" s="45" t="n">
        <v>4068</v>
      </c>
      <c r="I187" s="81"/>
      <c r="J187" s="70" t="n">
        <f aca="false">K187/D187</f>
        <v>55.8092800096562</v>
      </c>
      <c r="K187" s="78" t="n">
        <f aca="false">L187+M187+E187</f>
        <v>554844.7</v>
      </c>
      <c r="L187" s="78" t="n">
        <f aca="false">F187*1163</f>
        <v>439497.7</v>
      </c>
      <c r="M187" s="78" t="n">
        <f aca="false">G187*9.5</f>
        <v>0</v>
      </c>
      <c r="O187" s="68"/>
    </row>
    <row r="188" customFormat="false" ht="23.85" hidden="false" customHeight="false" outlineLevel="0" collapsed="false">
      <c r="A188" s="42" t="n">
        <v>4</v>
      </c>
      <c r="B188" s="62" t="s">
        <v>157</v>
      </c>
      <c r="C188" s="63" t="n">
        <v>8780</v>
      </c>
      <c r="D188" s="63" t="n">
        <v>8780.4</v>
      </c>
      <c r="E188" s="45" t="n">
        <v>84396</v>
      </c>
      <c r="F188" s="45" t="n">
        <v>86.4</v>
      </c>
      <c r="G188" s="45" t="n">
        <v>24000.55</v>
      </c>
      <c r="H188" s="45" t="n">
        <v>1450.4</v>
      </c>
      <c r="I188" s="45" t="n">
        <v>118</v>
      </c>
      <c r="J188" s="70" t="n">
        <f aca="false">K188/D188</f>
        <v>47.0234186369642</v>
      </c>
      <c r="K188" s="78" t="n">
        <f aca="false">L188+M188+E188</f>
        <v>412884.425</v>
      </c>
      <c r="L188" s="78" t="n">
        <f aca="false">F188*1163</f>
        <v>100483.2</v>
      </c>
      <c r="M188" s="78" t="n">
        <f aca="false">G188*9.5</f>
        <v>228005.225</v>
      </c>
      <c r="O188" s="68"/>
    </row>
    <row r="189" customFormat="false" ht="13.8" hidden="false" customHeight="false" outlineLevel="0" collapsed="false">
      <c r="A189" s="42" t="n">
        <v>5</v>
      </c>
      <c r="B189" s="62" t="s">
        <v>158</v>
      </c>
      <c r="C189" s="63" t="n">
        <v>1332</v>
      </c>
      <c r="D189" s="63" t="n">
        <v>11092.1</v>
      </c>
      <c r="E189" s="45" t="n">
        <v>141347</v>
      </c>
      <c r="F189" s="45" t="n">
        <v>292.3</v>
      </c>
      <c r="G189" s="81"/>
      <c r="H189" s="45" t="n">
        <v>6035.9</v>
      </c>
      <c r="I189" s="45" t="n">
        <v>987.8</v>
      </c>
      <c r="J189" s="70" t="n">
        <f aca="false">K189/D189</f>
        <v>43.3905121663166</v>
      </c>
      <c r="K189" s="78" t="n">
        <f aca="false">L189+M189+E189</f>
        <v>481291.9</v>
      </c>
      <c r="L189" s="78" t="n">
        <f aca="false">F189*1163</f>
        <v>339944.9</v>
      </c>
      <c r="M189" s="78" t="n">
        <f aca="false">G189*9.5</f>
        <v>0</v>
      </c>
      <c r="O189" s="68"/>
    </row>
    <row r="190" customFormat="false" ht="13.8" hidden="false" customHeight="false" outlineLevel="0" collapsed="false">
      <c r="A190" s="54"/>
      <c r="B190" s="55" t="s">
        <v>146</v>
      </c>
      <c r="C190" s="56" t="n">
        <f aca="false">SUM(C185:C189)</f>
        <v>14283</v>
      </c>
      <c r="D190" s="56" t="n">
        <f aca="false">SUM(D185:D189)</f>
        <v>47141.2</v>
      </c>
      <c r="E190" s="56" t="n">
        <f aca="false">SUM(E185:E189)</f>
        <v>529500</v>
      </c>
      <c r="F190" s="56" t="n">
        <f aca="false">SUM(F185:F189)</f>
        <v>1505</v>
      </c>
      <c r="G190" s="56" t="n">
        <f aca="false">SUM(G185:G189)</f>
        <v>25339.12</v>
      </c>
      <c r="H190" s="56" t="n">
        <f aca="false">SUM(H185:H189)</f>
        <v>18630.3</v>
      </c>
      <c r="I190" s="56" t="n">
        <f aca="false">SUM(I185:I189)</f>
        <v>2142.8</v>
      </c>
      <c r="J190" s="59"/>
      <c r="K190" s="59"/>
      <c r="L190" s="59"/>
      <c r="M190" s="59"/>
      <c r="O190" s="68"/>
    </row>
    <row r="191" customFormat="false" ht="13.8" hidden="false" customHeight="false" outlineLevel="0" collapsed="false">
      <c r="A191" s="54"/>
      <c r="B191" s="55" t="s">
        <v>147</v>
      </c>
      <c r="C191" s="56"/>
      <c r="D191" s="56"/>
      <c r="E191" s="56"/>
      <c r="F191" s="56"/>
      <c r="G191" s="56"/>
      <c r="H191" s="56"/>
      <c r="I191" s="56"/>
      <c r="J191" s="80" t="n">
        <f aca="false">SUM(J185:J189)/5</f>
        <v>54.214533550185</v>
      </c>
      <c r="K191" s="59"/>
      <c r="L191" s="59"/>
      <c r="M191" s="59"/>
      <c r="O191" s="68"/>
    </row>
    <row r="193" customFormat="false" ht="15" hidden="false" customHeight="false" outlineLevel="0" collapsed="false">
      <c r="B193" s="82"/>
    </row>
    <row r="194" customFormat="false" ht="15" hidden="false" customHeight="false" outlineLevel="0" collapsed="false">
      <c r="I194" s="22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57:A58"/>
    <mergeCell ref="B57:B58"/>
    <mergeCell ref="C57:C58"/>
    <mergeCell ref="D57:D58"/>
    <mergeCell ref="E57:I57"/>
    <mergeCell ref="J57:J58"/>
    <mergeCell ref="K57:M57"/>
    <mergeCell ref="A59:M59"/>
    <mergeCell ref="A109:A110"/>
    <mergeCell ref="B109:B110"/>
    <mergeCell ref="C109:C110"/>
    <mergeCell ref="D109:D110"/>
    <mergeCell ref="E109:I109"/>
    <mergeCell ref="J109:J110"/>
    <mergeCell ref="K109:M109"/>
    <mergeCell ref="A111:M111"/>
    <mergeCell ref="A130:A131"/>
    <mergeCell ref="B130:B131"/>
    <mergeCell ref="C130:C131"/>
    <mergeCell ref="D130:D131"/>
    <mergeCell ref="E130:I130"/>
    <mergeCell ref="J130:J131"/>
    <mergeCell ref="K130:M130"/>
    <mergeCell ref="A132:M132"/>
    <mergeCell ref="A151:A152"/>
    <mergeCell ref="B151:B152"/>
    <mergeCell ref="C151:C152"/>
    <mergeCell ref="D151:D152"/>
    <mergeCell ref="E151:I151"/>
    <mergeCell ref="J151:J152"/>
    <mergeCell ref="K151:M151"/>
    <mergeCell ref="A153:M153"/>
    <mergeCell ref="A171:A172"/>
    <mergeCell ref="B171:B172"/>
    <mergeCell ref="C171:C172"/>
    <mergeCell ref="D171:D172"/>
    <mergeCell ref="E171:I171"/>
    <mergeCell ref="J171:J172"/>
    <mergeCell ref="K171:M171"/>
    <mergeCell ref="A173:M173"/>
    <mergeCell ref="A182:A183"/>
    <mergeCell ref="B182:B183"/>
    <mergeCell ref="C182:C183"/>
    <mergeCell ref="D182:D183"/>
    <mergeCell ref="E182:I182"/>
    <mergeCell ref="J182:J183"/>
    <mergeCell ref="K182:M182"/>
    <mergeCell ref="A184:M18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4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1831</TotalTime>
  <Application>LibreOffice/6.2.1.2$Windows_X86_64 LibreOffice_project/7bcb35dc3024a62dea0caee87020152d1ee96e71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2022-12-14T10:53:37Z</dcterms:modified>
  <cp:revision>234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