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Аркуш1!$A$1:$M$236</definedName>
    <definedName function="false" hidden="false" localSheetId="0" name="Excel_BuiltIn_Print_Area" vbProcedure="false">Аркуш1!$A$1:$N$237</definedName>
    <definedName function="false" hidden="false" localSheetId="0" name="Excel_BuiltIn__FilterDatabase" vbProcedure="false">Аркуш1!$B$7:$M$52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<sst xmlns="http://schemas.openxmlformats.org/spreadsheetml/2006/main" count="303" uniqueCount="203">
  <si>
    <t xml:space="preserve">Обсяг та структура енергоресурсів, спожитих будівлями за січень-грудень 2023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</si>
  <si>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</si>
  <si>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</si>
  <si>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</si>
  <si>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</si>
  <si>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</si>
  <si>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</si>
  <si>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</si>
  <si>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</si>
  <si>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</si>
  <si>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</si>
  <si>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</si>
  <si>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</si>
  <si>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</si>
  <si>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</si>
  <si>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</si>
  <si>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</si>
  <si>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</si>
  <si>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50 (Рокині)</t>
  </si>
  <si>
    <t xml:space="preserve">ЗДО № 26</t>
  </si>
  <si>
    <t xml:space="preserve">ЗДО № 12</t>
  </si>
  <si>
    <t xml:space="preserve">ЗДО № 46 (Забороль)</t>
  </si>
  <si>
    <t xml:space="preserve">ЗДО № 18</t>
  </si>
  <si>
    <t xml:space="preserve">ЗДО № 44 (В.Омеляник)</t>
  </si>
  <si>
    <t xml:space="preserve">ЗДО № 36</t>
  </si>
  <si>
    <t xml:space="preserve">ЗДО № 21</t>
  </si>
  <si>
    <t xml:space="preserve">ЗДО № 49 (Княгининок)</t>
  </si>
  <si>
    <t xml:space="preserve">ЗДО № 20</t>
  </si>
  <si>
    <t xml:space="preserve">ЗДО № 41</t>
  </si>
  <si>
    <t xml:space="preserve">ЗДО № 08</t>
  </si>
  <si>
    <t xml:space="preserve">ЗДО № 30</t>
  </si>
  <si>
    <t xml:space="preserve">ЗДО № 07</t>
  </si>
  <si>
    <t xml:space="preserve">ЗДО № 31</t>
  </si>
  <si>
    <t xml:space="preserve">ЗДО № 01</t>
  </si>
  <si>
    <t xml:space="preserve">ЗДО № 11</t>
  </si>
  <si>
    <t xml:space="preserve">ЗДО № 38</t>
  </si>
  <si>
    <t xml:space="preserve">ЗДО № 34</t>
  </si>
  <si>
    <t xml:space="preserve">ЗДО № 04</t>
  </si>
  <si>
    <t xml:space="preserve">ЗДО № 17</t>
  </si>
  <si>
    <t xml:space="preserve">ЗДО № 32</t>
  </si>
  <si>
    <t xml:space="preserve">ЗДО № 39</t>
  </si>
  <si>
    <t xml:space="preserve">ЗДО № 47 (Одеради)</t>
  </si>
  <si>
    <t xml:space="preserve">ЗДО № 09</t>
  </si>
  <si>
    <t xml:space="preserve">ЗДО № 23</t>
  </si>
  <si>
    <t xml:space="preserve">ЗДО № 03</t>
  </si>
  <si>
    <t xml:space="preserve">ЗДО № 37</t>
  </si>
  <si>
    <t xml:space="preserve">ЗДО № 33</t>
  </si>
  <si>
    <t xml:space="preserve">ЗДО № 06</t>
  </si>
  <si>
    <t xml:space="preserve">ЗДО № 25</t>
  </si>
  <si>
    <t xml:space="preserve">ЗДО № 14</t>
  </si>
  <si>
    <t xml:space="preserve">ЗДО № 48 (Тарасове)</t>
  </si>
  <si>
    <t xml:space="preserve">ЗДО № 28</t>
  </si>
  <si>
    <t xml:space="preserve">ЗДО № 35</t>
  </si>
  <si>
    <t xml:space="preserve">ЗДО № 24</t>
  </si>
  <si>
    <t xml:space="preserve">ЗДО № 22</t>
  </si>
  <si>
    <t xml:space="preserve">ЗДО № 27</t>
  </si>
  <si>
    <t xml:space="preserve">ЗДО № 29</t>
  </si>
  <si>
    <t xml:space="preserve">ЗДО № 02</t>
  </si>
  <si>
    <t xml:space="preserve">ЗДО № 42 (Дачне)</t>
  </si>
  <si>
    <t xml:space="preserve">ЗДО № 13</t>
  </si>
  <si>
    <t xml:space="preserve">ЗДО № 19</t>
  </si>
  <si>
    <t xml:space="preserve">ЗДО № 16</t>
  </si>
  <si>
    <t xml:space="preserve">ЗДО № 40</t>
  </si>
  <si>
    <t xml:space="preserve">ЗДО № 05</t>
  </si>
  <si>
    <t xml:space="preserve">ЗДО № 10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</si>
  <si>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</si>
  <si>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</si>
  <si>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</si>
  <si>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</si>
  <si>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</si>
  <si>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</si>
  <si>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</si>
  <si>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38 (Рокині)</t>
  </si>
  <si>
    <t xml:space="preserve">ЗЗСО № 28 </t>
  </si>
  <si>
    <t xml:space="preserve">Будинок вчителя</t>
  </si>
  <si>
    <t xml:space="preserve">ЗЗСО № 02</t>
  </si>
  <si>
    <t xml:space="preserve">ЗЗСО № 18</t>
  </si>
  <si>
    <t xml:space="preserve">ЗЗСО № 34 (Княгининок)</t>
  </si>
  <si>
    <t xml:space="preserve">ЗЗСО № 07</t>
  </si>
  <si>
    <t xml:space="preserve">ЗЗСО № 13</t>
  </si>
  <si>
    <t xml:space="preserve">ЗЗСО № 05</t>
  </si>
  <si>
    <t xml:space="preserve">ЗЗСО № 21</t>
  </si>
  <si>
    <t xml:space="preserve">ЗЗСО № 39 (Шепель)</t>
  </si>
  <si>
    <t xml:space="preserve">НРЦ</t>
  </si>
  <si>
    <t xml:space="preserve">ДЮСШ № 2 </t>
  </si>
  <si>
    <t xml:space="preserve">ЗЗСО № 32 (Забороль)</t>
  </si>
  <si>
    <t xml:space="preserve">ЗЗСО № 30 (Боголюби)</t>
  </si>
  <si>
    <t xml:space="preserve">ПУМ</t>
  </si>
  <si>
    <t xml:space="preserve">ЗЗСО № 14</t>
  </si>
  <si>
    <t xml:space="preserve">ЗЗСО № 19</t>
  </si>
  <si>
    <t xml:space="preserve">ЗЗСО № 31 (Жидичин)</t>
  </si>
  <si>
    <t xml:space="preserve">ЗЗСО № 03</t>
  </si>
  <si>
    <t xml:space="preserve">ЗЗСО № 10</t>
  </si>
  <si>
    <t xml:space="preserve">ЗЗСО № 15</t>
  </si>
  <si>
    <t xml:space="preserve">ЗЗСО № 16</t>
  </si>
  <si>
    <t xml:space="preserve">ЗЗСО № 01</t>
  </si>
  <si>
    <t xml:space="preserve">ЗЗСО № 08</t>
  </si>
  <si>
    <t xml:space="preserve">ЗЗСО № 04</t>
  </si>
  <si>
    <t xml:space="preserve">ЗЗСО № 37 (Одеради)</t>
  </si>
  <si>
    <t xml:space="preserve">ЗЗСО № 17</t>
  </si>
  <si>
    <t xml:space="preserve">ЗЗСО № 23</t>
  </si>
  <si>
    <t xml:space="preserve">ЗЗСО № 09</t>
  </si>
  <si>
    <t xml:space="preserve">ЗЗСО № 22</t>
  </si>
  <si>
    <t xml:space="preserve">ЗЗСО № 20</t>
  </si>
  <si>
    <t xml:space="preserve">ЗЗСО № 11</t>
  </si>
  <si>
    <t xml:space="preserve">ЗЗСО № 12</t>
  </si>
  <si>
    <t xml:space="preserve">ЗЗСО № 25</t>
  </si>
  <si>
    <t xml:space="preserve">ЗЗСО № 27</t>
  </si>
  <si>
    <t xml:space="preserve">ЗЗСО № 24</t>
  </si>
  <si>
    <t xml:space="preserve">ЗЗСО № 26</t>
  </si>
  <si>
    <t xml:space="preserve">Адмінприміщення ДО</t>
  </si>
  <si>
    <t xml:space="preserve">ЗЗСО № 35 (Клепачів)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</si>
  <si>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</si>
  <si>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</si>
  <si>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</si>
  <si>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</si>
  <si>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</si>
  <si>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 Б. Хмельницького, 21</t>
  </si>
  <si>
    <t xml:space="preserve">ЛМР,                          Б. Хмельницького, 17</t>
  </si>
  <si>
    <t xml:space="preserve">Княгининівська сільська рада</t>
  </si>
  <si>
    <t xml:space="preserve">Департамент ЖКГ</t>
  </si>
  <si>
    <t xml:space="preserve">ЛМР,                          Б. Хмельницького, 19</t>
  </si>
  <si>
    <t xml:space="preserve">Терцентр соціального обслуговування</t>
  </si>
  <si>
    <t xml:space="preserve">Жидичинська сільська рада</t>
  </si>
  <si>
    <t xml:space="preserve">Департамент соціальної політики ЛМР,           просп. Волі, 4а,           вул. Бенделіані, 7      пр-т. Соборності, 18 </t>
  </si>
  <si>
    <t xml:space="preserve">Заборольська сільська рада</t>
  </si>
  <si>
    <t xml:space="preserve">ЦНАП</t>
  </si>
  <si>
    <t xml:space="preserve">Департамент державної реєстрації</t>
  </si>
  <si>
    <t xml:space="preserve">РАГС,                        просп. Соборності, 18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</si>
  <si>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</si>
  <si>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</si>
  <si>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</si>
  <si>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</si>
  <si>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</si>
  <si>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</si>
  <si>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МО ЛМТГ                   (вул. Бенделіані 7)</t>
  </si>
  <si>
    <t xml:space="preserve">МО ЛМТГ (лікарня, основний корпус,       пр-т. Відродження 13)</t>
  </si>
  <si>
    <t xml:space="preserve">МО ЛМТГ                 (пр-т. Відродження 13, с. Прилуцьке)</t>
  </si>
  <si>
    <t xml:space="preserve">МО ЛМТГ               (вул. Стефаника 3а)</t>
  </si>
  <si>
    <t xml:space="preserve">МО ЛМТГ               (вул. Корольова 3)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</si>
  <si>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</si>
  <si>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</si>
  <si>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МО ЛМТГ                   (с. Забороль)</t>
  </si>
  <si>
    <t xml:space="preserve">МО ЛМТГ               (вул. Стрілецька 37)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</si>
  <si>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</si>
  <si>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</si>
  <si>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ЗАКЛАДИ ДЕПАРТАМЕНТУ КУЛЬТУРИ</t>
  </si>
  <si>
    <t xml:space="preserve">Бібліотека с. Липляни</t>
  </si>
  <si>
    <t xml:space="preserve">Районний будинок культури "Красне"</t>
  </si>
  <si>
    <t xml:space="preserve">Бібліотека № 10</t>
  </si>
  <si>
    <t xml:space="preserve">БК с. Жидичин</t>
  </si>
  <si>
    <t xml:space="preserve">Прилуцький будинок культури</t>
  </si>
  <si>
    <t xml:space="preserve">Музична школа № 2</t>
  </si>
  <si>
    <t xml:space="preserve">БК "Вересневе"</t>
  </si>
  <si>
    <t xml:space="preserve">Музична школа № 3</t>
  </si>
  <si>
    <t xml:space="preserve">Художня школа</t>
  </si>
  <si>
    <t xml:space="preserve">КЗ "Палац культури міста Луцька"</t>
  </si>
  <si>
    <t xml:space="preserve">БК с. Боголюби</t>
  </si>
  <si>
    <t xml:space="preserve">Музична школа № 1</t>
  </si>
  <si>
    <t xml:space="preserve">Клуб с. Милуші</t>
  </si>
  <si>
    <t xml:space="preserve">БК "Теремно"</t>
  </si>
  <si>
    <t xml:space="preserve">БК с. Рокині</t>
  </si>
  <si>
    <t xml:space="preserve">Клуб с. Брище</t>
  </si>
  <si>
    <t xml:space="preserve">БК с. Шепель</t>
  </si>
  <si>
    <t xml:space="preserve">Бібліотека № 7</t>
  </si>
  <si>
    <t xml:space="preserve">Бібліотека № 5</t>
  </si>
  <si>
    <t xml:space="preserve">Бібліотека № 2 для дітей</t>
  </si>
  <si>
    <t xml:space="preserve">Центральна бібліотека для дорослих</t>
  </si>
  <si>
    <t xml:space="preserve">Бібліотека № 6</t>
  </si>
  <si>
    <t xml:space="preserve">БК с. Княгининок</t>
  </si>
  <si>
    <t xml:space="preserve">Бібліотека № 4</t>
  </si>
  <si>
    <t xml:space="preserve">Бібліотека Озерце</t>
  </si>
  <si>
    <t xml:space="preserve">Центральна дитяча бібліотека</t>
  </si>
  <si>
    <t xml:space="preserve">Бібліотека № 9</t>
  </si>
  <si>
    <t xml:space="preserve">Бібліотека № 11</t>
  </si>
  <si>
    <t xml:space="preserve">Музей-скансен         смт. Рокині</t>
  </si>
  <si>
    <t xml:space="preserve">Клуб с. Сирники</t>
  </si>
  <si>
    <t xml:space="preserve">Клуб с. Озерце</t>
  </si>
  <si>
    <t xml:space="preserve">Клуб-філіал “Сучасник”</t>
  </si>
  <si>
    <t xml:space="preserve">Бібліотека Дачне</t>
  </si>
  <si>
    <t xml:space="preserve">Бібліотека Кульчин</t>
  </si>
  <si>
    <t xml:space="preserve">Клуб с. Іванчиці</t>
  </si>
  <si>
    <t xml:space="preserve">БК с. Сьомаки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</si>
  <si>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</si>
  <si>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</si>
  <si>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</si>
  <si>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СДЮШОР (плавання)</t>
  </si>
  <si>
    <t xml:space="preserve">Білий м'яч</t>
  </si>
  <si>
    <t xml:space="preserve">КП “Стадіон Авангард”</t>
  </si>
  <si>
    <t xml:space="preserve">ДЮСШ № 4</t>
  </si>
  <si>
    <t xml:space="preserve">ДЮСШ № 3</t>
  </si>
  <si>
    <t xml:space="preserve">Біла Тура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</si>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</sst>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3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C9211E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C9211E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3" xfId="9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1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1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1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5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1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8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5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1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1" fillId="1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57" activeCellId="0" sqref="J57"/>
    </sheetView>
  </sheetViews>
  <sheetFormatPr defaultColWidth="11.07421875" defaultRowHeight="15" zeroHeight="false" outlineLevelRow="0" outlineLevelCol="0"/>
  <cols>
    <col collapsed="false" customWidth="true" hidden="false" outlineLevel="0" max="1" min="1" style="0" width="6.49"/>
    <col collapsed="false" customWidth="true" hidden="false" outlineLevel="0" max="2" min="2" style="0" width="21.29"/>
    <col collapsed="false" customWidth="true" hidden="false" outlineLevel="0" max="3" min="3" style="0" width="15.56"/>
    <col collapsed="false" customWidth="true" hidden="false" outlineLevel="0" max="4" min="4" style="0" width="14.69"/>
    <col collapsed="false" customWidth="true" hidden="false" outlineLevel="0" max="5" min="5" style="0" width="18.99"/>
    <col collapsed="false" customWidth="true" hidden="false" outlineLevel="0" max="6" min="6" style="0" width="18.56"/>
    <col collapsed="false" customWidth="true" hidden="false" outlineLevel="0" max="7" min="7" style="0" width="13.29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69"/>
    <col collapsed="false" customWidth="true" hidden="false" outlineLevel="0" max="12" min="12" style="0" width="14.14"/>
    <col collapsed="false" customWidth="true" hidden="false" outlineLevel="0" max="13" min="13" style="0" width="12.98"/>
    <col collapsed="false" customWidth="true" hidden="false" outlineLevel="0" max="15" min="15" style="0" width="11.5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0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119</v>
      </c>
      <c r="D7" s="11" t="n">
        <v>310.7</v>
      </c>
      <c r="E7" s="12" t="n">
        <v>9198.38</v>
      </c>
      <c r="F7" s="12" t="n">
        <v>50.23</v>
      </c>
      <c r="G7" s="12" t="n">
        <v>522.78</v>
      </c>
      <c r="H7" s="12" t="n">
        <v>337.33</v>
      </c>
      <c r="I7" s="13"/>
      <c r="J7" s="14" t="n">
        <f aca="false">K7/D7</f>
        <v>233.608883167042</v>
      </c>
      <c r="K7" s="15" t="n">
        <f aca="false">L7+M7+E7</f>
        <v>72582.28</v>
      </c>
      <c r="L7" s="15" t="n">
        <f aca="false">F7*1163</f>
        <v>58417.49</v>
      </c>
      <c r="M7" s="15" t="n">
        <f aca="false">G7*9.5</f>
        <v>4966.41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1" t="n">
        <v>115</v>
      </c>
      <c r="D8" s="11" t="n">
        <v>1993.12</v>
      </c>
      <c r="E8" s="12" t="n">
        <v>44626.87</v>
      </c>
      <c r="F8" s="12" t="n">
        <v>352.04</v>
      </c>
      <c r="G8" s="13"/>
      <c r="H8" s="12" t="n">
        <v>686.78</v>
      </c>
      <c r="I8" s="13"/>
      <c r="J8" s="14" t="n">
        <f aca="false">K8/D8</f>
        <v>227.808355743759</v>
      </c>
      <c r="K8" s="15" t="n">
        <f aca="false">L8+M8+E8</f>
        <v>454049.39</v>
      </c>
      <c r="L8" s="15" t="n">
        <f aca="false">F8*1163</f>
        <v>409422.52</v>
      </c>
      <c r="M8" s="15" t="n">
        <f aca="false">G8*9.5</f>
        <v>0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207</v>
      </c>
      <c r="D9" s="11" t="n">
        <v>896.8</v>
      </c>
      <c r="E9" s="12" t="n">
        <v>55820.22</v>
      </c>
      <c r="F9" s="12" t="n">
        <v>123.1</v>
      </c>
      <c r="G9" s="13"/>
      <c r="H9" s="12" t="n">
        <v>834.29</v>
      </c>
      <c r="I9" s="19" t="n">
        <v>69.89</v>
      </c>
      <c r="J9" s="14" t="n">
        <f aca="false">K9/D9</f>
        <v>221.883942908118</v>
      </c>
      <c r="K9" s="15" t="n">
        <f aca="false">L9+M9+E9</f>
        <v>198985.52</v>
      </c>
      <c r="L9" s="15" t="n">
        <f aca="false">F9*1163</f>
        <v>143165.3</v>
      </c>
      <c r="M9" s="15" t="n">
        <f aca="false">G9*9.5</f>
        <v>0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1" t="n">
        <v>156</v>
      </c>
      <c r="D10" s="11" t="n">
        <v>570</v>
      </c>
      <c r="E10" s="12" t="n">
        <v>20361.38</v>
      </c>
      <c r="F10" s="20"/>
      <c r="G10" s="12" t="n">
        <v>10439.31</v>
      </c>
      <c r="H10" s="12" t="n">
        <v>347.77</v>
      </c>
      <c r="I10" s="13"/>
      <c r="J10" s="14" t="n">
        <f aca="false">K10/D10</f>
        <v>209.710219298246</v>
      </c>
      <c r="K10" s="15" t="n">
        <f aca="false">L10+M10+E10</f>
        <v>119534.825</v>
      </c>
      <c r="L10" s="15" t="n">
        <f aca="false">F10*1163</f>
        <v>0</v>
      </c>
      <c r="M10" s="15" t="n">
        <f aca="false">G10*9.5</f>
        <v>99173.445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48</v>
      </c>
      <c r="D11" s="11" t="n">
        <v>529</v>
      </c>
      <c r="E11" s="12" t="n">
        <v>17455.64</v>
      </c>
      <c r="F11" s="13"/>
      <c r="G11" s="12" t="n">
        <v>9833.65</v>
      </c>
      <c r="H11" s="12" t="n">
        <v>398.32</v>
      </c>
      <c r="I11" s="13"/>
      <c r="J11" s="14" t="n">
        <f aca="false">K11/D11</f>
        <v>209.594168241966</v>
      </c>
      <c r="K11" s="15" t="n">
        <f aca="false">L11+M11+E11</f>
        <v>110875.315</v>
      </c>
      <c r="L11" s="15" t="n">
        <f aca="false">F11*1163</f>
        <v>0</v>
      </c>
      <c r="M11" s="15" t="n">
        <f aca="false">G11*9.5</f>
        <v>93419.675</v>
      </c>
      <c r="N11" s="16"/>
      <c r="O11" s="17"/>
      <c r="P11" s="18"/>
    </row>
    <row r="12" customFormat="false" ht="13.8" hidden="false" customHeight="false" outlineLevel="0" collapsed="false">
      <c r="A12" s="9" t="n">
        <v>6</v>
      </c>
      <c r="B12" s="10" t="s">
        <v>22</v>
      </c>
      <c r="C12" s="11" t="n">
        <v>212</v>
      </c>
      <c r="D12" s="11" t="n">
        <v>1060.7</v>
      </c>
      <c r="E12" s="12" t="n">
        <v>23954.76</v>
      </c>
      <c r="F12" s="13"/>
      <c r="G12" s="12" t="n">
        <v>18847.83</v>
      </c>
      <c r="H12" s="12" t="n">
        <v>614.87</v>
      </c>
      <c r="I12" s="13"/>
      <c r="J12" s="14" t="n">
        <f aca="false">K12/D12</f>
        <v>191.39167059489</v>
      </c>
      <c r="K12" s="15" t="n">
        <f aca="false">L12+M12+E12</f>
        <v>203009.145</v>
      </c>
      <c r="L12" s="15" t="n">
        <f aca="false">F12*1163</f>
        <v>0</v>
      </c>
      <c r="M12" s="15" t="n">
        <f aca="false">G12*9.5</f>
        <v>179054.385</v>
      </c>
      <c r="N12" s="16"/>
      <c r="O12" s="17"/>
      <c r="P12" s="18"/>
    </row>
    <row r="13" customFormat="false" ht="13.8" hidden="false" customHeight="false" outlineLevel="0" collapsed="false">
      <c r="A13" s="9" t="n">
        <v>7</v>
      </c>
      <c r="B13" s="10" t="s">
        <v>23</v>
      </c>
      <c r="C13" s="11" t="n">
        <v>138</v>
      </c>
      <c r="D13" s="11" t="n">
        <v>868</v>
      </c>
      <c r="E13" s="12" t="n">
        <v>18627.79</v>
      </c>
      <c r="F13" s="12" t="n">
        <v>118.97</v>
      </c>
      <c r="G13" s="13"/>
      <c r="H13" s="19" t="n">
        <v>612.84</v>
      </c>
      <c r="I13" s="12" t="n">
        <v>367.82</v>
      </c>
      <c r="J13" s="14" t="n">
        <f aca="false">K13/D13</f>
        <v>180.863940092166</v>
      </c>
      <c r="K13" s="15" t="n">
        <f aca="false">L13+M13+E13</f>
        <v>156989.9</v>
      </c>
      <c r="L13" s="15" t="n">
        <f aca="false">F13*1163</f>
        <v>138362.11</v>
      </c>
      <c r="M13" s="15" t="n">
        <f aca="false">G13*9.5</f>
        <v>0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21" t="n">
        <v>219</v>
      </c>
      <c r="D14" s="11" t="n">
        <v>2020.8</v>
      </c>
      <c r="E14" s="12" t="n">
        <v>33538.67</v>
      </c>
      <c r="F14" s="12" t="n">
        <v>281.35</v>
      </c>
      <c r="G14" s="13"/>
      <c r="H14" s="12" t="n">
        <v>1550.28</v>
      </c>
      <c r="I14" s="13"/>
      <c r="J14" s="14" t="n">
        <f aca="false">K14/D14</f>
        <v>178.517775138559</v>
      </c>
      <c r="K14" s="15" t="n">
        <f aca="false">L14+M14+E14</f>
        <v>360748.72</v>
      </c>
      <c r="L14" s="15" t="n">
        <f aca="false">F14*1163</f>
        <v>327210.05</v>
      </c>
      <c r="M14" s="15" t="n">
        <f aca="false">G14*9.5</f>
        <v>0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322</v>
      </c>
      <c r="D15" s="11" t="n">
        <v>1735</v>
      </c>
      <c r="E15" s="12" t="n">
        <v>33937.44</v>
      </c>
      <c r="F15" s="12" t="n">
        <v>233.58</v>
      </c>
      <c r="G15" s="13"/>
      <c r="H15" s="12" t="n">
        <v>1642.41</v>
      </c>
      <c r="I15" s="12" t="n">
        <v>458.64</v>
      </c>
      <c r="J15" s="14" t="n">
        <f aca="false">K15/D15</f>
        <v>176.133129682997</v>
      </c>
      <c r="K15" s="15" t="n">
        <f aca="false">L15+M15+E15</f>
        <v>305590.98</v>
      </c>
      <c r="L15" s="15" t="n">
        <f aca="false">F15*1163</f>
        <v>271653.54</v>
      </c>
      <c r="M15" s="15" t="n">
        <f aca="false">G15*9.5</f>
        <v>0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21" t="n">
        <v>124</v>
      </c>
      <c r="D16" s="11" t="n">
        <v>627.8</v>
      </c>
      <c r="E16" s="12" t="n">
        <v>22228.36</v>
      </c>
      <c r="F16" s="12" t="n">
        <v>69.5</v>
      </c>
      <c r="G16" s="13"/>
      <c r="H16" s="12" t="n">
        <v>486.8</v>
      </c>
      <c r="I16" s="13"/>
      <c r="J16" s="14" t="n">
        <f aca="false">K16/D16</f>
        <v>164.155559095253</v>
      </c>
      <c r="K16" s="15" t="n">
        <f aca="false">L16+M16+E16</f>
        <v>103056.86</v>
      </c>
      <c r="L16" s="15" t="n">
        <f aca="false">F16*1163</f>
        <v>80828.5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360</v>
      </c>
      <c r="D17" s="11" t="n">
        <v>2128.9</v>
      </c>
      <c r="E17" s="12" t="n">
        <v>43232.99</v>
      </c>
      <c r="F17" s="12" t="n">
        <v>252.05</v>
      </c>
      <c r="G17" s="22"/>
      <c r="H17" s="12" t="n">
        <v>1242.17</v>
      </c>
      <c r="I17" s="12" t="n">
        <v>349.32</v>
      </c>
      <c r="J17" s="14" t="n">
        <f aca="false">K17/D17</f>
        <v>158.000441542581</v>
      </c>
      <c r="K17" s="15" t="n">
        <f aca="false">L17+M17+E17</f>
        <v>336367.14</v>
      </c>
      <c r="L17" s="15" t="n">
        <f aca="false">F17*1163</f>
        <v>293134.15</v>
      </c>
      <c r="M17" s="15" t="n">
        <f aca="false">G17*9.5</f>
        <v>0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156</v>
      </c>
      <c r="D18" s="11" t="n">
        <v>951.3</v>
      </c>
      <c r="E18" s="12" t="n">
        <v>29562.1</v>
      </c>
      <c r="F18" s="12" t="n">
        <v>103.53</v>
      </c>
      <c r="G18" s="13"/>
      <c r="H18" s="12" t="n">
        <v>683.18</v>
      </c>
      <c r="I18" s="13"/>
      <c r="J18" s="14" t="n">
        <f aca="false">K18/D18</f>
        <v>157.644791338169</v>
      </c>
      <c r="K18" s="15" t="n">
        <f aca="false">L18+M18+E18</f>
        <v>149967.49</v>
      </c>
      <c r="L18" s="15" t="n">
        <f aca="false">F18*1163</f>
        <v>120405.39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204</v>
      </c>
      <c r="D19" s="11" t="n">
        <v>1049.12</v>
      </c>
      <c r="E19" s="12" t="n">
        <v>38018.89</v>
      </c>
      <c r="F19" s="12" t="n">
        <v>105.81</v>
      </c>
      <c r="G19" s="13"/>
      <c r="H19" s="12" t="n">
        <v>1044.4</v>
      </c>
      <c r="I19" s="13"/>
      <c r="J19" s="14" t="n">
        <f aca="false">K19/D19</f>
        <v>153.534314473082</v>
      </c>
      <c r="K19" s="15" t="n">
        <f aca="false">L19+M19+E19</f>
        <v>161075.92</v>
      </c>
      <c r="L19" s="15" t="n">
        <f aca="false">F19*1163</f>
        <v>123057.03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350</v>
      </c>
      <c r="D20" s="11" t="n">
        <v>2104.3</v>
      </c>
      <c r="E20" s="12" t="n">
        <v>30281.65</v>
      </c>
      <c r="F20" s="12" t="n">
        <v>224.58</v>
      </c>
      <c r="G20" s="13"/>
      <c r="H20" s="12" t="n">
        <v>954.22</v>
      </c>
      <c r="I20" s="12" t="n">
        <v>472.48</v>
      </c>
      <c r="J20" s="14" t="n">
        <f aca="false">K20/D20</f>
        <v>138.510758922207</v>
      </c>
      <c r="K20" s="15" t="n">
        <f aca="false">L20+M20+E20</f>
        <v>291468.19</v>
      </c>
      <c r="L20" s="15" t="n">
        <f aca="false">F20*1163</f>
        <v>261186.54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392</v>
      </c>
      <c r="D21" s="11" t="n">
        <v>1954.8</v>
      </c>
      <c r="E21" s="12" t="n">
        <v>25379.24</v>
      </c>
      <c r="F21" s="12" t="n">
        <v>202.9</v>
      </c>
      <c r="G21" s="13"/>
      <c r="H21" s="12" t="n">
        <v>729</v>
      </c>
      <c r="I21" s="12" t="n">
        <v>596.52</v>
      </c>
      <c r="J21" s="14" t="n">
        <f aca="false">K21/D21</f>
        <v>133.697534274606</v>
      </c>
      <c r="K21" s="15" t="n">
        <f aca="false">L21+M21+E21</f>
        <v>261351.94</v>
      </c>
      <c r="L21" s="15" t="n">
        <f aca="false">F21*1163</f>
        <v>235972.7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386</v>
      </c>
      <c r="D22" s="11" t="n">
        <v>2129.7</v>
      </c>
      <c r="E22" s="12" t="n">
        <v>36489.22</v>
      </c>
      <c r="F22" s="12" t="n">
        <v>209.61</v>
      </c>
      <c r="G22" s="13"/>
      <c r="H22" s="12" t="n">
        <v>1054.91</v>
      </c>
      <c r="I22" s="12" t="n">
        <v>711.8</v>
      </c>
      <c r="J22" s="14" t="n">
        <f aca="false">K22/D22</f>
        <v>131.598652392356</v>
      </c>
      <c r="K22" s="15" t="n">
        <f aca="false">L22+M22+E22</f>
        <v>280265.65</v>
      </c>
      <c r="L22" s="15" t="n">
        <f aca="false">F22*1163</f>
        <v>243776.43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347</v>
      </c>
      <c r="D23" s="11" t="n">
        <v>1735</v>
      </c>
      <c r="E23" s="12" t="n">
        <v>39622.13</v>
      </c>
      <c r="F23" s="12" t="n">
        <v>161.54</v>
      </c>
      <c r="G23" s="13"/>
      <c r="H23" s="12" t="n">
        <v>1804.88</v>
      </c>
      <c r="I23" s="12" t="n">
        <v>473.59</v>
      </c>
      <c r="J23" s="14" t="n">
        <f aca="false">K23/D23</f>
        <v>131.119971181556</v>
      </c>
      <c r="K23" s="15" t="n">
        <f aca="false">L23+M23+E23</f>
        <v>227493.15</v>
      </c>
      <c r="L23" s="15" t="n">
        <f aca="false">F23*1163</f>
        <v>187871.02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453</v>
      </c>
      <c r="D24" s="11" t="n">
        <v>2416.8</v>
      </c>
      <c r="E24" s="12" t="n">
        <v>63971.06</v>
      </c>
      <c r="F24" s="12" t="n">
        <v>216.64</v>
      </c>
      <c r="G24" s="13"/>
      <c r="H24" s="12" t="n">
        <v>2341.37</v>
      </c>
      <c r="I24" s="12" t="n">
        <v>488.36</v>
      </c>
      <c r="J24" s="14" t="n">
        <f aca="false">K24/D24</f>
        <v>130.719703740483</v>
      </c>
      <c r="K24" s="15" t="n">
        <f aca="false">L24+M24+E24</f>
        <v>315923.38</v>
      </c>
      <c r="L24" s="15" t="n">
        <f aca="false">F24*1163</f>
        <v>251952.32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321</v>
      </c>
      <c r="D25" s="11" t="n">
        <v>1945.9</v>
      </c>
      <c r="E25" s="12" t="n">
        <v>23233.96</v>
      </c>
      <c r="F25" s="12" t="n">
        <v>196.32</v>
      </c>
      <c r="G25" s="22"/>
      <c r="H25" s="12" t="n">
        <v>1231.71</v>
      </c>
      <c r="I25" s="12" t="n">
        <v>471.51</v>
      </c>
      <c r="J25" s="14" t="n">
        <f aca="false">K25/D25</f>
        <v>129.2739195231</v>
      </c>
      <c r="K25" s="15" t="n">
        <f aca="false">L25+M25+E25</f>
        <v>251554.12</v>
      </c>
      <c r="L25" s="15" t="n">
        <f aca="false">F25*1163</f>
        <v>228320.16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308</v>
      </c>
      <c r="D26" s="11" t="n">
        <v>1799.2</v>
      </c>
      <c r="E26" s="12" t="n">
        <v>32217.87</v>
      </c>
      <c r="F26" s="12" t="n">
        <v>169.82</v>
      </c>
      <c r="G26" s="13"/>
      <c r="H26" s="12" t="n">
        <v>536.11</v>
      </c>
      <c r="I26" s="23" t="n">
        <v>411.58</v>
      </c>
      <c r="J26" s="14" t="n">
        <f aca="false">K26/D26</f>
        <v>127.678151400622</v>
      </c>
      <c r="K26" s="15" t="n">
        <f aca="false">L26+M26+E26</f>
        <v>229718.53</v>
      </c>
      <c r="L26" s="15" t="n">
        <f aca="false">F26*1163</f>
        <v>197500.66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416</v>
      </c>
      <c r="D27" s="11" t="n">
        <v>2416.8</v>
      </c>
      <c r="E27" s="12" t="n">
        <v>39301.46</v>
      </c>
      <c r="F27" s="12" t="n">
        <v>230.92</v>
      </c>
      <c r="G27" s="13"/>
      <c r="H27" s="12" t="n">
        <v>1574.53</v>
      </c>
      <c r="I27" s="19" t="n">
        <v>682.38</v>
      </c>
      <c r="J27" s="14" t="n">
        <f aca="false">K27/D27</f>
        <v>127.383904336312</v>
      </c>
      <c r="K27" s="15" t="n">
        <f aca="false">L27+M27+E27</f>
        <v>307861.42</v>
      </c>
      <c r="L27" s="15" t="n">
        <f aca="false">F27*1163</f>
        <v>268559.96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1" t="n">
        <v>209</v>
      </c>
      <c r="D28" s="11" t="n">
        <v>1514.6</v>
      </c>
      <c r="E28" s="12" t="n">
        <v>41955.3</v>
      </c>
      <c r="F28" s="12" t="n">
        <v>126.39</v>
      </c>
      <c r="G28" s="13"/>
      <c r="H28" s="12" t="n">
        <v>1041.96</v>
      </c>
      <c r="I28" s="13"/>
      <c r="J28" s="14" t="n">
        <f aca="false">K28/D28</f>
        <v>124.75034332497</v>
      </c>
      <c r="K28" s="15" t="n">
        <f aca="false">L28+M28+E28</f>
        <v>188946.87</v>
      </c>
      <c r="L28" s="15" t="n">
        <f aca="false">F28*1163</f>
        <v>146991.57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320</v>
      </c>
      <c r="D29" s="11" t="n">
        <v>1642.5</v>
      </c>
      <c r="E29" s="12" t="n">
        <v>33269.04</v>
      </c>
      <c r="F29" s="12" t="n">
        <v>146.1</v>
      </c>
      <c r="G29" s="13"/>
      <c r="H29" s="12" t="n">
        <v>1417.09</v>
      </c>
      <c r="I29" s="13"/>
      <c r="J29" s="14" t="n">
        <f aca="false">K29/D29</f>
        <v>123.703707762557</v>
      </c>
      <c r="K29" s="15" t="n">
        <f aca="false">L29+M29+E29</f>
        <v>203183.34</v>
      </c>
      <c r="L29" s="15" t="n">
        <f aca="false">F29*1163</f>
        <v>169914.3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21" t="n">
        <v>222</v>
      </c>
      <c r="D30" s="11" t="n">
        <v>1803.7</v>
      </c>
      <c r="E30" s="12" t="n">
        <v>28601.87</v>
      </c>
      <c r="F30" s="12" t="n">
        <v>166.25</v>
      </c>
      <c r="G30" s="13"/>
      <c r="H30" s="12" t="n">
        <v>656.77</v>
      </c>
      <c r="I30" s="12" t="n">
        <v>351.08</v>
      </c>
      <c r="J30" s="14" t="n">
        <f aca="false">K30/D30</f>
        <v>123.052957808948</v>
      </c>
      <c r="K30" s="15" t="n">
        <f aca="false">L30+M30+E30</f>
        <v>221950.62</v>
      </c>
      <c r="L30" s="15" t="n">
        <f aca="false">F30*1163</f>
        <v>193348.75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48</v>
      </c>
      <c r="D31" s="11" t="n">
        <v>530</v>
      </c>
      <c r="E31" s="12" t="n">
        <v>9240.45</v>
      </c>
      <c r="F31" s="12" t="n">
        <v>47.17</v>
      </c>
      <c r="G31" s="13"/>
      <c r="H31" s="12" t="n">
        <v>167</v>
      </c>
      <c r="I31" s="13"/>
      <c r="J31" s="14" t="n">
        <f aca="false">K31/D31</f>
        <v>120.941811320755</v>
      </c>
      <c r="K31" s="15" t="n">
        <f aca="false">L31+M31+E31</f>
        <v>64099.16</v>
      </c>
      <c r="L31" s="15" t="n">
        <f aca="false">F31*1163</f>
        <v>54858.71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324</v>
      </c>
      <c r="D32" s="11" t="n">
        <v>2274.9</v>
      </c>
      <c r="E32" s="12" t="n">
        <v>29822.72</v>
      </c>
      <c r="F32" s="12" t="n">
        <v>210.48</v>
      </c>
      <c r="G32" s="13"/>
      <c r="H32" s="12" t="n">
        <v>1047.93</v>
      </c>
      <c r="I32" s="12" t="n">
        <v>290.01</v>
      </c>
      <c r="J32" s="14" t="n">
        <f aca="false">K32/D32</f>
        <v>120.713420370126</v>
      </c>
      <c r="K32" s="15" t="n">
        <f aca="false">L32+M32+E32</f>
        <v>274610.96</v>
      </c>
      <c r="L32" s="15" t="n">
        <f aca="false">F32*1163</f>
        <v>244788.24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306</v>
      </c>
      <c r="D33" s="11" t="n">
        <v>2129.7</v>
      </c>
      <c r="E33" s="12" t="n">
        <v>13261.69</v>
      </c>
      <c r="F33" s="12" t="n">
        <v>209.07</v>
      </c>
      <c r="G33" s="13"/>
      <c r="H33" s="12" t="n">
        <v>960.37</v>
      </c>
      <c r="I33" s="12" t="n">
        <v>813.88</v>
      </c>
      <c r="J33" s="14" t="n">
        <f aca="false">K33/D33</f>
        <v>120.397286002723</v>
      </c>
      <c r="K33" s="15" t="n">
        <f aca="false">L33+M33+E33</f>
        <v>256410.1</v>
      </c>
      <c r="L33" s="15" t="n">
        <f aca="false">F33*1163</f>
        <v>243148.41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360</v>
      </c>
      <c r="D34" s="11" t="n">
        <v>2274.9</v>
      </c>
      <c r="E34" s="12" t="n">
        <v>42846.49</v>
      </c>
      <c r="F34" s="12" t="n">
        <v>196.26</v>
      </c>
      <c r="G34" s="13"/>
      <c r="H34" s="12" t="n">
        <v>1394.86</v>
      </c>
      <c r="I34" s="13"/>
      <c r="J34" s="14" t="n">
        <f aca="false">K34/D34</f>
        <v>119.168697525166</v>
      </c>
      <c r="K34" s="15" t="n">
        <f aca="false">L34+M34+E34</f>
        <v>271096.87</v>
      </c>
      <c r="L34" s="15" t="n">
        <f aca="false">F34*1163</f>
        <v>228250.38</v>
      </c>
      <c r="M34" s="15" t="n">
        <f aca="false">G34*9.5</f>
        <v>0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337</v>
      </c>
      <c r="D35" s="11" t="n">
        <v>1988</v>
      </c>
      <c r="E35" s="12" t="n">
        <v>32442.22</v>
      </c>
      <c r="F35" s="12" t="n">
        <v>171.75</v>
      </c>
      <c r="G35" s="13"/>
      <c r="H35" s="12" t="n">
        <v>1630</v>
      </c>
      <c r="I35" s="12" t="n">
        <v>331.42</v>
      </c>
      <c r="J35" s="14" t="n">
        <f aca="false">K35/D35</f>
        <v>116.794502012072</v>
      </c>
      <c r="K35" s="15" t="n">
        <f aca="false">L35+M35+E35</f>
        <v>232187.47</v>
      </c>
      <c r="L35" s="15" t="n">
        <f aca="false">F35*1163</f>
        <v>199745.25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364</v>
      </c>
      <c r="D36" s="11" t="n">
        <v>2103.2</v>
      </c>
      <c r="E36" s="12" t="n">
        <v>30311.57</v>
      </c>
      <c r="F36" s="12" t="n">
        <v>184.3</v>
      </c>
      <c r="G36" s="13"/>
      <c r="H36" s="12" t="n">
        <v>1161.98</v>
      </c>
      <c r="I36" s="12" t="n">
        <v>643.11</v>
      </c>
      <c r="J36" s="14" t="n">
        <f aca="false">K36/D36</f>
        <v>116.323920692278</v>
      </c>
      <c r="K36" s="15" t="n">
        <f aca="false">L36+M36+E36</f>
        <v>244652.47</v>
      </c>
      <c r="L36" s="15" t="n">
        <f aca="false">F36*1163</f>
        <v>214340.9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330</v>
      </c>
      <c r="D37" s="11" t="n">
        <v>2389.8</v>
      </c>
      <c r="E37" s="12" t="n">
        <v>58172.87</v>
      </c>
      <c r="F37" s="12" t="n">
        <v>188.19</v>
      </c>
      <c r="G37" s="13"/>
      <c r="H37" s="12" t="n">
        <v>1545.83</v>
      </c>
      <c r="I37" s="19" t="n">
        <v>2.78</v>
      </c>
      <c r="J37" s="14" t="n">
        <f aca="false">K37/D37</f>
        <v>115.925115072391</v>
      </c>
      <c r="K37" s="15" t="n">
        <f aca="false">L37+M37+E37</f>
        <v>277037.84</v>
      </c>
      <c r="L37" s="15" t="n">
        <f aca="false">F37*1163</f>
        <v>218864.97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213</v>
      </c>
      <c r="D38" s="11" t="n">
        <v>2044.3</v>
      </c>
      <c r="E38" s="12" t="n">
        <v>58741.13</v>
      </c>
      <c r="F38" s="12" t="n">
        <v>147.39</v>
      </c>
      <c r="G38" s="13"/>
      <c r="H38" s="23" t="n">
        <v>1075.32</v>
      </c>
      <c r="I38" s="12" t="n">
        <v>345.84</v>
      </c>
      <c r="J38" s="14" t="n">
        <f aca="false">K38/D38</f>
        <v>112.584111920951</v>
      </c>
      <c r="K38" s="15" t="n">
        <f aca="false">L38+M38+E38</f>
        <v>230155.7</v>
      </c>
      <c r="L38" s="15" t="n">
        <f aca="false">F38*1163</f>
        <v>171414.57</v>
      </c>
      <c r="M38" s="15" t="n">
        <f aca="false">G38*9.5</f>
        <v>0</v>
      </c>
      <c r="N38" s="16"/>
      <c r="O38" s="17"/>
      <c r="P38" s="18"/>
      <c r="S38" s="24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382</v>
      </c>
      <c r="D39" s="11" t="n">
        <v>2436.4</v>
      </c>
      <c r="E39" s="12" t="n">
        <v>40426.38</v>
      </c>
      <c r="F39" s="12" t="n">
        <v>199.63</v>
      </c>
      <c r="G39" s="13"/>
      <c r="H39" s="12" t="n">
        <v>1520.39</v>
      </c>
      <c r="I39" s="12" t="n">
        <v>647.9</v>
      </c>
      <c r="J39" s="14" t="n">
        <f aca="false">K39/D39</f>
        <v>111.88477671975</v>
      </c>
      <c r="K39" s="15" t="n">
        <f aca="false">L39+M39+E39</f>
        <v>272596.07</v>
      </c>
      <c r="L39" s="15" t="n">
        <f aca="false">F39*1163</f>
        <v>232169.69</v>
      </c>
      <c r="M39" s="15" t="n">
        <f aca="false">G39*9.5</f>
        <v>0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43</v>
      </c>
      <c r="D40" s="11" t="n">
        <v>550</v>
      </c>
      <c r="E40" s="12" t="n">
        <v>15046.57</v>
      </c>
      <c r="F40" s="13"/>
      <c r="G40" s="12" t="n">
        <v>4799.59</v>
      </c>
      <c r="H40" s="12" t="n">
        <v>320.02</v>
      </c>
      <c r="I40" s="13"/>
      <c r="J40" s="14" t="n">
        <f aca="false">K40/D40</f>
        <v>110.259409090909</v>
      </c>
      <c r="K40" s="15" t="n">
        <f aca="false">L40+M40+E40</f>
        <v>60642.675</v>
      </c>
      <c r="L40" s="15" t="n">
        <f aca="false">F40*1163</f>
        <v>0</v>
      </c>
      <c r="M40" s="15" t="n">
        <f aca="false">G40*9.5</f>
        <v>45596.105</v>
      </c>
      <c r="N40" s="16"/>
      <c r="O40" s="17"/>
      <c r="P40" s="18"/>
      <c r="S40" s="24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124</v>
      </c>
      <c r="D41" s="11" t="n">
        <v>1098.2</v>
      </c>
      <c r="E41" s="12" t="n">
        <v>14506.08</v>
      </c>
      <c r="F41" s="12" t="n">
        <v>91.06</v>
      </c>
      <c r="G41" s="13"/>
      <c r="H41" s="12" t="n">
        <v>476.24</v>
      </c>
      <c r="I41" s="12" t="n">
        <v>164.42</v>
      </c>
      <c r="J41" s="14" t="n">
        <f aca="false">K41/D41</f>
        <v>109.642014205063</v>
      </c>
      <c r="K41" s="15" t="n">
        <f aca="false">L41+M41+E41</f>
        <v>120408.86</v>
      </c>
      <c r="L41" s="15" t="n">
        <f aca="false">F41*1163</f>
        <v>105902.78</v>
      </c>
      <c r="M41" s="15" t="n">
        <f aca="false">G41*9.5</f>
        <v>0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307</v>
      </c>
      <c r="D42" s="11" t="n">
        <v>1798.9</v>
      </c>
      <c r="E42" s="12" t="n">
        <v>20413.48</v>
      </c>
      <c r="F42" s="12" t="n">
        <v>151.83</v>
      </c>
      <c r="G42" s="13"/>
      <c r="H42" s="12" t="n">
        <v>700.58</v>
      </c>
      <c r="I42" s="13"/>
      <c r="J42" s="14" t="n">
        <f aca="false">K42/D42</f>
        <v>109.506793040191</v>
      </c>
      <c r="K42" s="15" t="n">
        <f aca="false">L42+M42+E42</f>
        <v>196991.77</v>
      </c>
      <c r="L42" s="15" t="n">
        <f aca="false">F42*1163</f>
        <v>176578.29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315</v>
      </c>
      <c r="D43" s="11" t="n">
        <v>2129.7</v>
      </c>
      <c r="E43" s="12" t="n">
        <v>30990.05</v>
      </c>
      <c r="F43" s="12" t="n">
        <v>173.77</v>
      </c>
      <c r="G43" s="13"/>
      <c r="H43" s="12" t="n">
        <v>1034.13</v>
      </c>
      <c r="I43" s="12" t="n">
        <v>271</v>
      </c>
      <c r="J43" s="14" t="n">
        <f aca="false">K43/D43</f>
        <v>109.444785650561</v>
      </c>
      <c r="K43" s="15" t="n">
        <f aca="false">L43+M43+E43</f>
        <v>233084.56</v>
      </c>
      <c r="L43" s="15" t="n">
        <f aca="false">F43*1163</f>
        <v>202094.51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307</v>
      </c>
      <c r="D44" s="11" t="n">
        <v>2129.7</v>
      </c>
      <c r="E44" s="12" t="n">
        <v>32043.25</v>
      </c>
      <c r="F44" s="12" t="n">
        <v>165.89</v>
      </c>
      <c r="G44" s="13"/>
      <c r="H44" s="12" t="n">
        <v>1240.89</v>
      </c>
      <c r="I44" s="12" t="n">
        <v>489.78</v>
      </c>
      <c r="J44" s="14" t="n">
        <f aca="false">K44/D44</f>
        <v>105.636155327041</v>
      </c>
      <c r="K44" s="15" t="n">
        <f aca="false">L44+M44+E44</f>
        <v>224973.32</v>
      </c>
      <c r="L44" s="15" t="n">
        <f aca="false">F44*1163</f>
        <v>192930.07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378</v>
      </c>
      <c r="D45" s="11" t="n">
        <v>2104</v>
      </c>
      <c r="E45" s="12" t="n">
        <v>36187.47</v>
      </c>
      <c r="F45" s="12" t="n">
        <v>154.03</v>
      </c>
      <c r="G45" s="13"/>
      <c r="H45" s="12" t="n">
        <v>778.38</v>
      </c>
      <c r="I45" s="12" t="n">
        <v>691.51</v>
      </c>
      <c r="J45" s="14" t="n">
        <f aca="false">K45/D45</f>
        <v>102.340475285171</v>
      </c>
      <c r="K45" s="15" t="n">
        <f aca="false">L45+M45+E45</f>
        <v>215324.36</v>
      </c>
      <c r="L45" s="15" t="n">
        <f aca="false">F45*1163</f>
        <v>179136.89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185</v>
      </c>
      <c r="D46" s="11" t="n">
        <v>1099.3</v>
      </c>
      <c r="E46" s="12" t="n">
        <v>20381.49</v>
      </c>
      <c r="F46" s="12" t="n">
        <v>78.53</v>
      </c>
      <c r="G46" s="13"/>
      <c r="H46" s="12" t="n">
        <v>503.34</v>
      </c>
      <c r="I46" s="13"/>
      <c r="J46" s="14" t="n">
        <f aca="false">K46/D46</f>
        <v>101.620922405167</v>
      </c>
      <c r="K46" s="15" t="n">
        <f aca="false">L46+M46+E46</f>
        <v>111711.88</v>
      </c>
      <c r="L46" s="15" t="n">
        <f aca="false">F46*1163</f>
        <v>91330.39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228</v>
      </c>
      <c r="D47" s="11" t="n">
        <v>1413.6</v>
      </c>
      <c r="E47" s="12" t="n">
        <v>28842.58</v>
      </c>
      <c r="F47" s="12" t="n">
        <v>97.65</v>
      </c>
      <c r="G47" s="13"/>
      <c r="H47" s="12" t="n">
        <v>681.85</v>
      </c>
      <c r="I47" s="13"/>
      <c r="J47" s="14" t="n">
        <f aca="false">K47/D47</f>
        <v>100.742451895869</v>
      </c>
      <c r="K47" s="15" t="n">
        <f aca="false">L47+M47+E47</f>
        <v>142409.53</v>
      </c>
      <c r="L47" s="15" t="n">
        <f aca="false">F47*1163</f>
        <v>113566.95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54</v>
      </c>
      <c r="D48" s="11" t="n">
        <v>1066.2</v>
      </c>
      <c r="E48" s="12" t="n">
        <v>41171.36</v>
      </c>
      <c r="F48" s="12" t="n">
        <v>53.81</v>
      </c>
      <c r="G48" s="13"/>
      <c r="H48" s="13"/>
      <c r="I48" s="13"/>
      <c r="J48" s="14" t="n">
        <f aca="false">K48/D48</f>
        <v>97.3104389420372</v>
      </c>
      <c r="K48" s="15" t="n">
        <f aca="false">L48+M48+E48</f>
        <v>103752.39</v>
      </c>
      <c r="L48" s="15" t="n">
        <f aca="false">F48*1163</f>
        <v>62581.03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359</v>
      </c>
      <c r="D49" s="11" t="n">
        <v>2319.2</v>
      </c>
      <c r="E49" s="12" t="n">
        <v>38230.14</v>
      </c>
      <c r="F49" s="12" t="n">
        <v>158.11</v>
      </c>
      <c r="G49" s="13"/>
      <c r="H49" s="12" t="n">
        <v>1827.4</v>
      </c>
      <c r="I49" s="23" t="n">
        <v>496.79</v>
      </c>
      <c r="J49" s="14" t="n">
        <f aca="false">K49/D49</f>
        <v>95.7709856847189</v>
      </c>
      <c r="K49" s="15" t="n">
        <f aca="false">L49+M49+E49</f>
        <v>222112.07</v>
      </c>
      <c r="L49" s="15" t="n">
        <f aca="false">F49*1163</f>
        <v>183881.93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450</v>
      </c>
      <c r="D50" s="11" t="n">
        <v>2462.18</v>
      </c>
      <c r="E50" s="12" t="n">
        <v>56867.63</v>
      </c>
      <c r="F50" s="12" t="n">
        <v>153.07</v>
      </c>
      <c r="G50" s="13"/>
      <c r="H50" s="12" t="n">
        <v>1557.42</v>
      </c>
      <c r="I50" s="23" t="n">
        <v>747.06</v>
      </c>
      <c r="J50" s="14" t="n">
        <f aca="false">K50/D50</f>
        <v>95.3984030412074</v>
      </c>
      <c r="K50" s="15" t="n">
        <f aca="false">L50+M50+E50</f>
        <v>234888.04</v>
      </c>
      <c r="L50" s="15" t="n">
        <f aca="false">F50*1163</f>
        <v>178020.41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220</v>
      </c>
      <c r="D51" s="11" t="n">
        <v>1330</v>
      </c>
      <c r="E51" s="12" t="n">
        <v>29704.37</v>
      </c>
      <c r="F51" s="12" t="n">
        <v>82.48</v>
      </c>
      <c r="G51" s="13"/>
      <c r="H51" s="12" t="n">
        <v>969.17</v>
      </c>
      <c r="I51" s="13"/>
      <c r="J51" s="14" t="n">
        <f aca="false">K51/D51</f>
        <v>94.4576015037594</v>
      </c>
      <c r="K51" s="15" t="n">
        <f aca="false">L51+M51+E51</f>
        <v>125628.61</v>
      </c>
      <c r="L51" s="15" t="n">
        <f aca="false">F51*1163</f>
        <v>95924.24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12" t="n">
        <v>58565.17</v>
      </c>
      <c r="F52" s="12" t="n">
        <v>141.15</v>
      </c>
      <c r="G52" s="13"/>
      <c r="H52" s="12" t="n">
        <v>1009.41</v>
      </c>
      <c r="I52" s="12" t="n">
        <v>568.62</v>
      </c>
      <c r="J52" s="14" t="n">
        <f aca="false">K52/D52</f>
        <v>78.6616585434767</v>
      </c>
      <c r="K52" s="15" t="n">
        <f aca="false">L52+M52+E52</f>
        <v>222722.62</v>
      </c>
      <c r="L52" s="15" t="n">
        <f aca="false">F52*1163</f>
        <v>164157.45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464</v>
      </c>
      <c r="D53" s="11" t="n">
        <v>2437.4</v>
      </c>
      <c r="E53" s="12" t="n">
        <v>33705.77</v>
      </c>
      <c r="F53" s="19" t="n">
        <v>88.44</v>
      </c>
      <c r="G53" s="13"/>
      <c r="H53" s="12" t="n">
        <v>1483.91</v>
      </c>
      <c r="I53" s="12" t="n">
        <v>822</v>
      </c>
      <c r="J53" s="14" t="n">
        <f aca="false">K53/D53</f>
        <v>56.0275252318044</v>
      </c>
      <c r="K53" s="15" t="n">
        <f aca="false">L53+M53+E53</f>
        <v>136561.49</v>
      </c>
      <c r="L53" s="15" t="n">
        <f aca="false">F53*1163</f>
        <v>102855.72</v>
      </c>
      <c r="M53" s="15" t="n">
        <f aca="false">G53*9.5</f>
        <v>0</v>
      </c>
      <c r="N53" s="16"/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551</v>
      </c>
      <c r="D54" s="11" t="n">
        <v>2462.1</v>
      </c>
      <c r="E54" s="12" t="n">
        <v>46956.21</v>
      </c>
      <c r="F54" s="23" t="n">
        <v>49.37</v>
      </c>
      <c r="G54" s="13"/>
      <c r="H54" s="12" t="n">
        <v>1343.54</v>
      </c>
      <c r="I54" s="12" t="n">
        <v>830.1</v>
      </c>
      <c r="J54" s="14" t="n">
        <f aca="false">K54/D54</f>
        <v>42.3920718086187</v>
      </c>
      <c r="K54" s="15" t="n">
        <f aca="false">L54+M54+E54</f>
        <v>104373.52</v>
      </c>
      <c r="L54" s="15" t="n">
        <f aca="false">F54*1163</f>
        <v>57417.31</v>
      </c>
      <c r="M54" s="15" t="n">
        <f aca="false">G54*9.5</f>
        <v>0</v>
      </c>
      <c r="N54" s="16"/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12" t="n">
        <v>19077.65</v>
      </c>
      <c r="F55" s="25"/>
      <c r="G55" s="13"/>
      <c r="H55" s="25"/>
      <c r="I55" s="13"/>
      <c r="J55" s="14" t="n">
        <f aca="false">K55/D55</f>
        <v>19.7491200828157</v>
      </c>
      <c r="K55" s="15" t="n">
        <f aca="false">L55+M55+E55</f>
        <v>19077.65</v>
      </c>
      <c r="L55" s="15" t="n">
        <f aca="false">F55*1163</f>
        <v>0</v>
      </c>
      <c r="M55" s="15" t="n">
        <f aca="false">G55*9.5</f>
        <v>0</v>
      </c>
      <c r="N55" s="16"/>
      <c r="O55" s="17"/>
      <c r="P55" s="18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82573.62</v>
      </c>
      <c r="E56" s="28" t="n">
        <f aca="false">SUM(E7:E55)</f>
        <v>1622841.08</v>
      </c>
      <c r="F56" s="28" t="n">
        <f aca="false">SUM(F7:F55)</f>
        <v>6934.66</v>
      </c>
      <c r="G56" s="28" t="n">
        <f aca="false">SUM(G7:G55)</f>
        <v>44443.16</v>
      </c>
      <c r="H56" s="28" t="n">
        <f aca="false">SUM(H7:H55)</f>
        <v>48253.95</v>
      </c>
      <c r="I56" s="29" t="n">
        <f aca="false">SUM(I7:I55)</f>
        <v>14061.19</v>
      </c>
      <c r="J56" s="30"/>
      <c r="K56" s="31"/>
      <c r="L56" s="31"/>
      <c r="M56" s="31"/>
      <c r="N56" s="16"/>
      <c r="O56" s="17"/>
      <c r="P56" s="18"/>
    </row>
    <row r="57" customFormat="false" ht="13.8" hidden="false" customHeight="false" outlineLevel="0" collapsed="false">
      <c r="A57" s="32"/>
      <c r="B57" s="27" t="s">
        <v>67</v>
      </c>
      <c r="C57" s="28"/>
      <c r="D57" s="28"/>
      <c r="E57" s="28"/>
      <c r="F57" s="28"/>
      <c r="G57" s="28"/>
      <c r="H57" s="28"/>
      <c r="I57" s="29"/>
      <c r="J57" s="33" t="n">
        <f aca="false">SUM(J7:J55)/49</f>
        <v>129.959821415493</v>
      </c>
      <c r="K57" s="31"/>
      <c r="L57" s="31"/>
      <c r="M57" s="31"/>
      <c r="N57" s="16"/>
      <c r="O57" s="17"/>
      <c r="P57" s="18"/>
    </row>
    <row r="58" customFormat="false" ht="14.15" hidden="false" customHeight="true" outlineLevel="0" collapsed="false">
      <c r="I58" s="34"/>
      <c r="N58" s="16"/>
      <c r="O58" s="17"/>
      <c r="P58" s="18"/>
    </row>
    <row r="59" customFormat="false" ht="12.65" hidden="false" customHeight="true" outlineLevel="0" collapsed="false">
      <c r="I59" s="34"/>
      <c r="N59" s="16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6"/>
      <c r="O60" s="17"/>
      <c r="P60" s="18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5" t="s">
        <v>12</v>
      </c>
      <c r="J61" s="5"/>
      <c r="K61" s="5" t="s">
        <v>13</v>
      </c>
      <c r="L61" s="5" t="s">
        <v>14</v>
      </c>
      <c r="M61" s="5" t="s">
        <v>15</v>
      </c>
      <c r="N61" s="16"/>
      <c r="O61" s="17"/>
      <c r="P61" s="18"/>
    </row>
    <row r="62" s="36" customFormat="tru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6"/>
      <c r="O62" s="17"/>
      <c r="P62" s="18"/>
      <c r="Q62" s="0"/>
      <c r="R62" s="0"/>
      <c r="S62" s="0"/>
    </row>
    <row r="63" customFormat="false" ht="17.15" hidden="false" customHeight="true" outlineLevel="0" collapsed="false">
      <c r="A63" s="9" t="n">
        <v>1</v>
      </c>
      <c r="B63" s="37" t="s">
        <v>69</v>
      </c>
      <c r="C63" s="38" t="n">
        <v>334</v>
      </c>
      <c r="D63" s="38" t="n">
        <v>495</v>
      </c>
      <c r="E63" s="12" t="n">
        <v>40933.36</v>
      </c>
      <c r="F63" s="13"/>
      <c r="G63" s="12" t="n">
        <v>31518.88</v>
      </c>
      <c r="H63" s="12" t="n">
        <v>1857</v>
      </c>
      <c r="I63" s="13"/>
      <c r="J63" s="14" t="n">
        <f aca="false">K63/D63</f>
        <v>687.601454545455</v>
      </c>
      <c r="K63" s="15" t="n">
        <f aca="false">L63+M63+E63</f>
        <v>340362.72</v>
      </c>
      <c r="L63" s="15" t="n">
        <f aca="false">F63*1163</f>
        <v>0</v>
      </c>
      <c r="M63" s="15" t="n">
        <f aca="false">G63*9.5</f>
        <v>299429.36</v>
      </c>
      <c r="N63" s="16"/>
      <c r="O63" s="17"/>
      <c r="P63" s="18"/>
    </row>
    <row r="64" customFormat="false" ht="23.85" hidden="false" customHeight="false" outlineLevel="0" collapsed="false">
      <c r="A64" s="9" t="n">
        <v>2</v>
      </c>
      <c r="B64" s="37" t="s">
        <v>70</v>
      </c>
      <c r="C64" s="38" t="n">
        <v>110</v>
      </c>
      <c r="D64" s="38" t="n">
        <v>526.3</v>
      </c>
      <c r="E64" s="12" t="n">
        <v>21781.49</v>
      </c>
      <c r="F64" s="12" t="n">
        <v>57.18</v>
      </c>
      <c r="G64" s="13"/>
      <c r="H64" s="12" t="n">
        <v>353.42</v>
      </c>
      <c r="I64" s="13"/>
      <c r="J64" s="14" t="n">
        <f aca="false">K64/D64</f>
        <v>167.740509215276</v>
      </c>
      <c r="K64" s="15" t="n">
        <f aca="false">L64+M64+E64</f>
        <v>88281.83</v>
      </c>
      <c r="L64" s="15" t="n">
        <f aca="false">F64*1163</f>
        <v>66500.34</v>
      </c>
      <c r="M64" s="15" t="n">
        <f aca="false">G64*9.5</f>
        <v>0</v>
      </c>
      <c r="N64" s="16"/>
      <c r="O64" s="17"/>
      <c r="P64" s="18"/>
    </row>
    <row r="65" customFormat="false" ht="13.8" hidden="false" customHeight="false" outlineLevel="0" collapsed="false">
      <c r="A65" s="9" t="n">
        <v>3</v>
      </c>
      <c r="B65" s="37" t="s">
        <v>71</v>
      </c>
      <c r="C65" s="38" t="n">
        <v>601</v>
      </c>
      <c r="D65" s="38" t="n">
        <v>1812.7</v>
      </c>
      <c r="E65" s="12" t="n">
        <v>5475.38</v>
      </c>
      <c r="F65" s="12" t="n">
        <v>209.24</v>
      </c>
      <c r="G65" s="13"/>
      <c r="H65" s="12" t="n">
        <v>84.33</v>
      </c>
      <c r="I65" s="13"/>
      <c r="J65" s="14" t="n">
        <f aca="false">K65/D65</f>
        <v>137.2656810283</v>
      </c>
      <c r="K65" s="15" t="n">
        <f aca="false">L65+M65+E65</f>
        <v>248821.5</v>
      </c>
      <c r="L65" s="15" t="n">
        <f aca="false">F65*1163</f>
        <v>243346.12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4</v>
      </c>
      <c r="B66" s="37" t="s">
        <v>72</v>
      </c>
      <c r="C66" s="38" t="n">
        <v>282</v>
      </c>
      <c r="D66" s="38" t="n">
        <v>3225</v>
      </c>
      <c r="E66" s="12" t="n">
        <v>38444.07</v>
      </c>
      <c r="F66" s="12" t="n">
        <v>344.42</v>
      </c>
      <c r="G66" s="25"/>
      <c r="H66" s="12" t="n">
        <v>660.83</v>
      </c>
      <c r="I66" s="13"/>
      <c r="J66" s="14" t="n">
        <f aca="false">K66/D66</f>
        <v>136.125435658915</v>
      </c>
      <c r="K66" s="15" t="n">
        <f aca="false">L66+M66+E66</f>
        <v>439004.53</v>
      </c>
      <c r="L66" s="15" t="n">
        <f aca="false">F66*1163</f>
        <v>400560.46</v>
      </c>
      <c r="M66" s="15" t="n">
        <f aca="false">G66*9.5</f>
        <v>0</v>
      </c>
      <c r="N66" s="16"/>
      <c r="O66" s="17"/>
      <c r="P66" s="18"/>
    </row>
    <row r="67" customFormat="false" ht="13.8" hidden="false" customHeight="false" outlineLevel="0" collapsed="false">
      <c r="A67" s="9" t="n">
        <v>5</v>
      </c>
      <c r="B67" s="37" t="s">
        <v>73</v>
      </c>
      <c r="C67" s="38" t="n">
        <v>788</v>
      </c>
      <c r="D67" s="38" t="n">
        <v>6353.7</v>
      </c>
      <c r="E67" s="12" t="n">
        <v>92610.5</v>
      </c>
      <c r="F67" s="12" t="n">
        <v>602.93</v>
      </c>
      <c r="G67" s="13"/>
      <c r="H67" s="12" t="n">
        <v>2070.86</v>
      </c>
      <c r="I67" s="12" t="n">
        <v>1077.98</v>
      </c>
      <c r="J67" s="14" t="n">
        <f aca="false">K67/D67</f>
        <v>124.937924359035</v>
      </c>
      <c r="K67" s="15" t="n">
        <f aca="false">L67+M67+E67</f>
        <v>793818.09</v>
      </c>
      <c r="L67" s="15" t="n">
        <f aca="false">F67*1163</f>
        <v>701207.59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6</v>
      </c>
      <c r="B68" s="37" t="s">
        <v>74</v>
      </c>
      <c r="C68" s="38" t="n">
        <v>26</v>
      </c>
      <c r="D68" s="38" t="n">
        <v>455.1</v>
      </c>
      <c r="E68" s="12" t="n">
        <v>3015.43</v>
      </c>
      <c r="F68" s="12" t="n">
        <v>45.84</v>
      </c>
      <c r="G68" s="13"/>
      <c r="H68" s="12" t="n">
        <v>118</v>
      </c>
      <c r="I68" s="13"/>
      <c r="J68" s="14" t="n">
        <f aca="false">K68/D68</f>
        <v>123.769171610635</v>
      </c>
      <c r="K68" s="15" t="n">
        <f aca="false">L68+M68+E68</f>
        <v>56327.35</v>
      </c>
      <c r="L68" s="15" t="n">
        <f aca="false">F68*1163</f>
        <v>53311.92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7</v>
      </c>
      <c r="B69" s="37" t="s">
        <v>75</v>
      </c>
      <c r="C69" s="38" t="n">
        <v>999</v>
      </c>
      <c r="D69" s="38" t="n">
        <v>4097.4</v>
      </c>
      <c r="E69" s="12" t="n">
        <v>17220.71</v>
      </c>
      <c r="F69" s="12" t="n">
        <v>403.73</v>
      </c>
      <c r="G69" s="13"/>
      <c r="H69" s="12" t="n">
        <v>893.26</v>
      </c>
      <c r="I69" s="13"/>
      <c r="J69" s="14" t="n">
        <f aca="false">K69/D69</f>
        <v>118.796968809489</v>
      </c>
      <c r="K69" s="15" t="n">
        <f aca="false">L69+M69+E69</f>
        <v>486758.7</v>
      </c>
      <c r="L69" s="15" t="n">
        <f aca="false">F69*1163</f>
        <v>469537.99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8</v>
      </c>
      <c r="B70" s="37" t="s">
        <v>76</v>
      </c>
      <c r="C70" s="38" t="n">
        <v>1001</v>
      </c>
      <c r="D70" s="38" t="n">
        <v>5467</v>
      </c>
      <c r="E70" s="12" t="n">
        <v>50458.63</v>
      </c>
      <c r="F70" s="12" t="n">
        <v>483.03</v>
      </c>
      <c r="G70" s="13"/>
      <c r="H70" s="12" t="n">
        <v>852.21</v>
      </c>
      <c r="I70" s="12" t="n">
        <v>155</v>
      </c>
      <c r="J70" s="14" t="n">
        <f aca="false">K70/D70</f>
        <v>111.98509603073</v>
      </c>
      <c r="K70" s="15" t="n">
        <f aca="false">L70+M70+E70</f>
        <v>612222.52</v>
      </c>
      <c r="L70" s="15" t="n">
        <f aca="false">F70*1163</f>
        <v>561763.89</v>
      </c>
      <c r="M70" s="15" t="n">
        <f aca="false">G70*9.5</f>
        <v>0</v>
      </c>
      <c r="N70" s="16"/>
      <c r="O70" s="17"/>
      <c r="P70" s="18"/>
    </row>
    <row r="71" customFormat="false" ht="23.85" hidden="false" customHeight="false" outlineLevel="0" collapsed="false">
      <c r="A71" s="9" t="n">
        <v>9</v>
      </c>
      <c r="B71" s="37" t="s">
        <v>77</v>
      </c>
      <c r="C71" s="38" t="n">
        <v>687</v>
      </c>
      <c r="D71" s="11" t="n">
        <v>2717.99</v>
      </c>
      <c r="E71" s="12" t="n">
        <v>6419.28</v>
      </c>
      <c r="F71" s="12" t="n">
        <v>230.09</v>
      </c>
      <c r="G71" s="13"/>
      <c r="H71" s="12" t="n">
        <v>271</v>
      </c>
      <c r="I71" s="13"/>
      <c r="J71" s="14" t="n">
        <f aca="false">K71/D71</f>
        <v>100.814922056373</v>
      </c>
      <c r="K71" s="15" t="n">
        <f aca="false">L71+M71+E71</f>
        <v>274013.95</v>
      </c>
      <c r="L71" s="15" t="n">
        <f aca="false">F71*1163</f>
        <v>267594.67</v>
      </c>
      <c r="M71" s="15" t="n">
        <f aca="false">G71*9.5</f>
        <v>0</v>
      </c>
      <c r="N71" s="16"/>
      <c r="O71" s="17"/>
      <c r="P71" s="18"/>
    </row>
    <row r="72" customFormat="false" ht="13.8" hidden="false" customHeight="false" outlineLevel="0" collapsed="false">
      <c r="A72" s="9" t="n">
        <v>10</v>
      </c>
      <c r="B72" s="37" t="s">
        <v>78</v>
      </c>
      <c r="C72" s="38" t="n">
        <v>819</v>
      </c>
      <c r="D72" s="38" t="n">
        <v>3510</v>
      </c>
      <c r="E72" s="12" t="n">
        <v>21468.89</v>
      </c>
      <c r="F72" s="13"/>
      <c r="G72" s="12" t="n">
        <v>32716.3</v>
      </c>
      <c r="H72" s="12" t="n">
        <v>650.48</v>
      </c>
      <c r="I72" s="13"/>
      <c r="J72" s="14" t="n">
        <f aca="false">K72/D72</f>
        <v>94.6648831908832</v>
      </c>
      <c r="K72" s="15" t="n">
        <f aca="false">L72+M72+E72</f>
        <v>332273.74</v>
      </c>
      <c r="L72" s="15" t="n">
        <f aca="false">F72*1163</f>
        <v>0</v>
      </c>
      <c r="M72" s="15" t="n">
        <f aca="false">G72*9.5</f>
        <v>310804.85</v>
      </c>
      <c r="N72" s="16"/>
      <c r="O72" s="17"/>
      <c r="P72" s="18"/>
    </row>
    <row r="73" customFormat="false" ht="13.8" hidden="false" customHeight="false" outlineLevel="0" collapsed="false">
      <c r="A73" s="9" t="n">
        <v>11</v>
      </c>
      <c r="B73" s="37" t="s">
        <v>79</v>
      </c>
      <c r="C73" s="38" t="n">
        <v>417</v>
      </c>
      <c r="D73" s="38" t="n">
        <v>2305.1</v>
      </c>
      <c r="E73" s="12" t="n">
        <v>8990.47</v>
      </c>
      <c r="F73" s="12" t="n">
        <v>176.12</v>
      </c>
      <c r="G73" s="13"/>
      <c r="H73" s="12" t="n">
        <v>445.74</v>
      </c>
      <c r="I73" s="13"/>
      <c r="J73" s="14" t="n">
        <f aca="false">K73/D73</f>
        <v>92.7586785822741</v>
      </c>
      <c r="K73" s="15" t="n">
        <f aca="false">L73+M73+E73</f>
        <v>213818.03</v>
      </c>
      <c r="L73" s="15" t="n">
        <f aca="false">F73*1163</f>
        <v>204827.56</v>
      </c>
      <c r="M73" s="15" t="n">
        <f aca="false">G73*9.5</f>
        <v>0</v>
      </c>
      <c r="N73" s="16"/>
      <c r="O73" s="17"/>
      <c r="P73" s="18"/>
    </row>
    <row r="74" customFormat="false" ht="13.8" hidden="false" customHeight="false" outlineLevel="0" collapsed="false">
      <c r="A74" s="9" t="n">
        <v>12</v>
      </c>
      <c r="B74" s="37" t="s">
        <v>80</v>
      </c>
      <c r="C74" s="38" t="n">
        <v>859</v>
      </c>
      <c r="D74" s="38" t="n">
        <v>3975.1</v>
      </c>
      <c r="E74" s="12" t="n">
        <v>20264.45</v>
      </c>
      <c r="F74" s="12" t="n">
        <v>297.17</v>
      </c>
      <c r="G74" s="13"/>
      <c r="H74" s="12" t="n">
        <v>590.01</v>
      </c>
      <c r="I74" s="13"/>
      <c r="J74" s="14" t="n">
        <f aca="false">K74/D74</f>
        <v>92.0412467610878</v>
      </c>
      <c r="K74" s="15" t="n">
        <f aca="false">L74+M74+E74</f>
        <v>365873.16</v>
      </c>
      <c r="L74" s="15" t="n">
        <f aca="false">F74*1163</f>
        <v>345608.71</v>
      </c>
      <c r="M74" s="15" t="n">
        <f aca="false">G74*9.5</f>
        <v>0</v>
      </c>
      <c r="N74" s="16"/>
      <c r="O74" s="17"/>
      <c r="P74" s="18"/>
    </row>
    <row r="75" customFormat="false" ht="13.8" hidden="false" customHeight="false" outlineLevel="0" collapsed="false">
      <c r="A75" s="9" t="n">
        <v>13</v>
      </c>
      <c r="B75" s="37" t="s">
        <v>81</v>
      </c>
      <c r="C75" s="38" t="n">
        <v>1411</v>
      </c>
      <c r="D75" s="38" t="n">
        <v>7885.7</v>
      </c>
      <c r="E75" s="12" t="n">
        <v>35894.88</v>
      </c>
      <c r="F75" s="12" t="n">
        <v>579.23</v>
      </c>
      <c r="G75" s="13"/>
      <c r="H75" s="12" t="n">
        <v>1052.51</v>
      </c>
      <c r="I75" s="25"/>
      <c r="J75" s="14" t="n">
        <f aca="false">K75/D75</f>
        <v>89.9779816630103</v>
      </c>
      <c r="K75" s="15" t="n">
        <f aca="false">L75+M75+E75</f>
        <v>709539.37</v>
      </c>
      <c r="L75" s="15" t="n">
        <f aca="false">F75*1163</f>
        <v>673644.49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14</v>
      </c>
      <c r="B76" s="37" t="s">
        <v>82</v>
      </c>
      <c r="C76" s="38" t="n">
        <v>160</v>
      </c>
      <c r="D76" s="38" t="n">
        <v>1310</v>
      </c>
      <c r="E76" s="12" t="n">
        <v>13353.75</v>
      </c>
      <c r="F76" s="13"/>
      <c r="G76" s="12" t="n">
        <v>10918.8</v>
      </c>
      <c r="H76" s="39" t="n">
        <v>106</v>
      </c>
      <c r="I76" s="13"/>
      <c r="J76" s="14" t="n">
        <f aca="false">K76/D76</f>
        <v>89.3758396946565</v>
      </c>
      <c r="K76" s="15" t="n">
        <f aca="false">L76+M76+E76</f>
        <v>117082.35</v>
      </c>
      <c r="L76" s="15" t="n">
        <f aca="false">F76*1163</f>
        <v>0</v>
      </c>
      <c r="M76" s="15" t="n">
        <f aca="false">G76*9.5</f>
        <v>103728.6</v>
      </c>
      <c r="N76" s="16"/>
      <c r="O76" s="17"/>
      <c r="P76" s="18"/>
    </row>
    <row r="77" customFormat="false" ht="13.8" hidden="false" customHeight="false" outlineLevel="0" collapsed="false">
      <c r="A77" s="9" t="n">
        <v>15</v>
      </c>
      <c r="B77" s="37" t="s">
        <v>83</v>
      </c>
      <c r="C77" s="38" t="n">
        <v>391</v>
      </c>
      <c r="D77" s="38" t="n">
        <v>5626</v>
      </c>
      <c r="E77" s="12" t="n">
        <v>27834.63</v>
      </c>
      <c r="F77" s="19" t="n">
        <v>397.92</v>
      </c>
      <c r="G77" s="13"/>
      <c r="H77" s="12" t="n">
        <v>1168.99</v>
      </c>
      <c r="I77" s="13"/>
      <c r="J77" s="14" t="n">
        <f aca="false">K77/D77</f>
        <v>87.2050462140064</v>
      </c>
      <c r="K77" s="15" t="n">
        <f aca="false">L77+M77+E77</f>
        <v>490615.59</v>
      </c>
      <c r="L77" s="15" t="n">
        <f aca="false">F77*1163</f>
        <v>462780.96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16</v>
      </c>
      <c r="B78" s="37" t="s">
        <v>84</v>
      </c>
      <c r="C78" s="38" t="n">
        <v>351</v>
      </c>
      <c r="D78" s="38" t="n">
        <v>1314</v>
      </c>
      <c r="E78" s="12" t="n">
        <v>6135.02</v>
      </c>
      <c r="F78" s="12" t="n">
        <v>92.36</v>
      </c>
      <c r="G78" s="13"/>
      <c r="H78" s="12" t="n">
        <v>974.24</v>
      </c>
      <c r="I78" s="12" t="n">
        <v>189.42</v>
      </c>
      <c r="J78" s="14" t="n">
        <f aca="false">K78/D78</f>
        <v>86.415296803653</v>
      </c>
      <c r="K78" s="15" t="n">
        <f aca="false">L78+M78+E78</f>
        <v>113549.7</v>
      </c>
      <c r="L78" s="15" t="n">
        <f aca="false">F78*1163</f>
        <v>107414.68</v>
      </c>
      <c r="M78" s="15" t="n">
        <f aca="false">G78*9.5</f>
        <v>0</v>
      </c>
      <c r="N78" s="16"/>
      <c r="O78" s="17"/>
      <c r="P78" s="18"/>
    </row>
    <row r="79" customFormat="false" ht="13.8" hidden="false" customHeight="false" outlineLevel="0" collapsed="false">
      <c r="A79" s="9" t="n">
        <v>17</v>
      </c>
      <c r="B79" s="37" t="s">
        <v>85</v>
      </c>
      <c r="C79" s="38" t="n">
        <v>550</v>
      </c>
      <c r="D79" s="11" t="n">
        <v>1626.9</v>
      </c>
      <c r="E79" s="12" t="n">
        <v>37362.1</v>
      </c>
      <c r="F79" s="13"/>
      <c r="G79" s="12" t="n">
        <v>10074.02</v>
      </c>
      <c r="H79" s="39" t="n">
        <v>489.04</v>
      </c>
      <c r="I79" s="13"/>
      <c r="J79" s="14" t="n">
        <f aca="false">K79/D79</f>
        <v>81.7907001044932</v>
      </c>
      <c r="K79" s="15" t="n">
        <f aca="false">L79+M79+E79</f>
        <v>133065.29</v>
      </c>
      <c r="L79" s="15" t="n">
        <f aca="false">F79*1163</f>
        <v>0</v>
      </c>
      <c r="M79" s="15" t="n">
        <f aca="false">G79*9.5</f>
        <v>95703.19</v>
      </c>
      <c r="N79" s="16"/>
      <c r="O79" s="17"/>
      <c r="P79" s="18"/>
    </row>
    <row r="80" customFormat="false" ht="13.8" hidden="false" customHeight="false" outlineLevel="0" collapsed="false">
      <c r="A80" s="9" t="n">
        <v>18</v>
      </c>
      <c r="B80" s="37" t="s">
        <v>86</v>
      </c>
      <c r="C80" s="38" t="n">
        <v>483</v>
      </c>
      <c r="D80" s="38" t="n">
        <v>3135</v>
      </c>
      <c r="E80" s="12" t="n">
        <v>59334.77</v>
      </c>
      <c r="F80" s="12" t="n">
        <v>163.48</v>
      </c>
      <c r="G80" s="25"/>
      <c r="H80" s="12" t="n">
        <v>1612.43</v>
      </c>
      <c r="I80" s="13"/>
      <c r="J80" s="14" t="n">
        <f aca="false">K80/D80</f>
        <v>79.5732089314195</v>
      </c>
      <c r="K80" s="15" t="n">
        <f aca="false">L80+M80+E80</f>
        <v>249462.01</v>
      </c>
      <c r="L80" s="15" t="n">
        <f aca="false">F80*1163</f>
        <v>190127.24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19</v>
      </c>
      <c r="B81" s="37" t="s">
        <v>87</v>
      </c>
      <c r="C81" s="38" t="n">
        <v>3610</v>
      </c>
      <c r="D81" s="38" t="n">
        <v>6840.2</v>
      </c>
      <c r="E81" s="12" t="n">
        <v>47897.54</v>
      </c>
      <c r="F81" s="12" t="n">
        <v>419.53</v>
      </c>
      <c r="G81" s="13"/>
      <c r="H81" s="12" t="n">
        <v>1319.21</v>
      </c>
      <c r="I81" s="13"/>
      <c r="J81" s="14" t="n">
        <f aca="false">K81/D81</f>
        <v>78.3326408584544</v>
      </c>
      <c r="K81" s="15" t="n">
        <f aca="false">L81+M81+E81</f>
        <v>535810.93</v>
      </c>
      <c r="L81" s="15" t="n">
        <f aca="false">F81*1163</f>
        <v>487913.39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20</v>
      </c>
      <c r="B82" s="37" t="s">
        <v>88</v>
      </c>
      <c r="C82" s="38" t="n">
        <v>1502</v>
      </c>
      <c r="D82" s="38" t="n">
        <v>5543.9</v>
      </c>
      <c r="E82" s="12" t="n">
        <v>32984.72</v>
      </c>
      <c r="F82" s="12" t="n">
        <v>341.99</v>
      </c>
      <c r="G82" s="13"/>
      <c r="H82" s="12" t="n">
        <v>1234.17</v>
      </c>
      <c r="I82" s="13"/>
      <c r="J82" s="14" t="n">
        <f aca="false">K82/D82</f>
        <v>77.69243492848</v>
      </c>
      <c r="K82" s="15" t="n">
        <f aca="false">L82+M82+E82</f>
        <v>430719.09</v>
      </c>
      <c r="L82" s="15" t="n">
        <f aca="false">F82*1163</f>
        <v>397734.37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21</v>
      </c>
      <c r="B83" s="37" t="s">
        <v>89</v>
      </c>
      <c r="C83" s="38" t="n">
        <v>637</v>
      </c>
      <c r="D83" s="38" t="n">
        <v>5302.9</v>
      </c>
      <c r="E83" s="12" t="n">
        <v>22128.48</v>
      </c>
      <c r="F83" s="12" t="n">
        <v>323.75</v>
      </c>
      <c r="G83" s="13"/>
      <c r="H83" s="12" t="n">
        <v>497.54</v>
      </c>
      <c r="I83" s="13"/>
      <c r="J83" s="14" t="n">
        <f aca="false">K83/D83</f>
        <v>75.1757962624225</v>
      </c>
      <c r="K83" s="15" t="n">
        <f aca="false">L83+M83+E83</f>
        <v>398649.73</v>
      </c>
      <c r="L83" s="15" t="n">
        <f aca="false">F83*1163</f>
        <v>376521.25</v>
      </c>
      <c r="M83" s="15" t="n">
        <f aca="false">G83*9.5</f>
        <v>0</v>
      </c>
      <c r="N83" s="16"/>
      <c r="O83" s="17"/>
      <c r="P83" s="18"/>
    </row>
    <row r="84" customFormat="false" ht="13.8" hidden="false" customHeight="false" outlineLevel="0" collapsed="false">
      <c r="A84" s="9" t="n">
        <v>22</v>
      </c>
      <c r="B84" s="37" t="s">
        <v>90</v>
      </c>
      <c r="C84" s="38" t="n">
        <v>560</v>
      </c>
      <c r="D84" s="38" t="n">
        <v>3873</v>
      </c>
      <c r="E84" s="12" t="n">
        <v>30539.56</v>
      </c>
      <c r="F84" s="12" t="n">
        <v>214.73</v>
      </c>
      <c r="G84" s="25"/>
      <c r="H84" s="13"/>
      <c r="I84" s="13"/>
      <c r="J84" s="14" t="n">
        <f aca="false">K84/D84</f>
        <v>72.3652336689904</v>
      </c>
      <c r="K84" s="15" t="n">
        <f aca="false">L84+M84+E84</f>
        <v>280270.55</v>
      </c>
      <c r="L84" s="15" t="n">
        <f aca="false">F84*1163</f>
        <v>249730.99</v>
      </c>
      <c r="M84" s="15" t="n">
        <f aca="false">G84*9.5</f>
        <v>0</v>
      </c>
      <c r="N84" s="16"/>
      <c r="O84" s="17"/>
      <c r="P84" s="18"/>
    </row>
    <row r="85" customFormat="false" ht="13.8" hidden="false" customHeight="false" outlineLevel="0" collapsed="false">
      <c r="A85" s="9" t="n">
        <v>23</v>
      </c>
      <c r="B85" s="37" t="s">
        <v>91</v>
      </c>
      <c r="C85" s="38" t="n">
        <v>1270</v>
      </c>
      <c r="D85" s="38" t="n">
        <v>7974.9</v>
      </c>
      <c r="E85" s="12" t="n">
        <v>16398.23</v>
      </c>
      <c r="F85" s="12" t="n">
        <v>470.1</v>
      </c>
      <c r="G85" s="13"/>
      <c r="H85" s="12" t="n">
        <v>1002.91</v>
      </c>
      <c r="I85" s="13"/>
      <c r="J85" s="14" t="n">
        <f aca="false">K85/D85</f>
        <v>70.6121117506176</v>
      </c>
      <c r="K85" s="15" t="n">
        <f aca="false">L85+M85+E85</f>
        <v>563124.53</v>
      </c>
      <c r="L85" s="15" t="n">
        <f aca="false">F85*1163</f>
        <v>546726.3</v>
      </c>
      <c r="M85" s="15" t="n">
        <f aca="false">G85*9.5</f>
        <v>0</v>
      </c>
      <c r="N85" s="16"/>
      <c r="O85" s="17"/>
      <c r="P85" s="18"/>
    </row>
    <row r="86" customFormat="false" ht="13.8" hidden="false" customHeight="false" outlineLevel="0" collapsed="false">
      <c r="A86" s="9" t="n">
        <v>24</v>
      </c>
      <c r="B86" s="37" t="s">
        <v>92</v>
      </c>
      <c r="C86" s="38" t="n">
        <v>1365</v>
      </c>
      <c r="D86" s="38" t="n">
        <v>7804.9</v>
      </c>
      <c r="E86" s="12" t="n">
        <v>20088.65</v>
      </c>
      <c r="F86" s="12" t="n">
        <v>450.14</v>
      </c>
      <c r="G86" s="13"/>
      <c r="H86" s="12" t="n">
        <v>1951.61</v>
      </c>
      <c r="I86" s="40"/>
      <c r="J86" s="14" t="n">
        <f aca="false">K86/D86</f>
        <v>69.6487424566618</v>
      </c>
      <c r="K86" s="15" t="n">
        <f aca="false">L86+M86+E86</f>
        <v>543601.47</v>
      </c>
      <c r="L86" s="15" t="n">
        <f aca="false">F86*1163</f>
        <v>523512.82</v>
      </c>
      <c r="M86" s="15" t="n">
        <f aca="false">G86*9.5</f>
        <v>0</v>
      </c>
      <c r="N86" s="16"/>
      <c r="O86" s="17"/>
      <c r="P86" s="18"/>
    </row>
    <row r="87" customFormat="false" ht="13.8" hidden="false" customHeight="false" outlineLevel="0" collapsed="false">
      <c r="A87" s="9" t="n">
        <v>25</v>
      </c>
      <c r="B87" s="37" t="s">
        <v>93</v>
      </c>
      <c r="C87" s="38" t="n">
        <v>1240</v>
      </c>
      <c r="D87" s="38" t="n">
        <v>4778</v>
      </c>
      <c r="E87" s="12" t="n">
        <v>19236.3</v>
      </c>
      <c r="F87" s="12" t="n">
        <v>266.11</v>
      </c>
      <c r="G87" s="13"/>
      <c r="H87" s="12" t="n">
        <v>938.87</v>
      </c>
      <c r="I87" s="13"/>
      <c r="J87" s="14" t="n">
        <f aca="false">K87/D87</f>
        <v>68.7991272498954</v>
      </c>
      <c r="K87" s="15" t="n">
        <f aca="false">L87+M87+E87</f>
        <v>328722.23</v>
      </c>
      <c r="L87" s="15" t="n">
        <f aca="false">F87*1163</f>
        <v>309485.93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26</v>
      </c>
      <c r="B88" s="37" t="s">
        <v>94</v>
      </c>
      <c r="C88" s="38" t="n">
        <v>1177</v>
      </c>
      <c r="D88" s="38" t="n">
        <v>6951.6</v>
      </c>
      <c r="E88" s="12" t="n">
        <v>16554.32</v>
      </c>
      <c r="F88" s="12" t="n">
        <v>393.32</v>
      </c>
      <c r="G88" s="13"/>
      <c r="H88" s="12" t="n">
        <v>429.59</v>
      </c>
      <c r="I88" s="13"/>
      <c r="J88" s="14" t="n">
        <f aca="false">K88/D88</f>
        <v>68.1836526842741</v>
      </c>
      <c r="K88" s="15" t="n">
        <f aca="false">L88+M88+E88</f>
        <v>473985.48</v>
      </c>
      <c r="L88" s="15" t="n">
        <f aca="false">F88*1163</f>
        <v>457431.16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27</v>
      </c>
      <c r="B89" s="37" t="s">
        <v>95</v>
      </c>
      <c r="C89" s="38" t="n">
        <v>1158</v>
      </c>
      <c r="D89" s="38" t="n">
        <v>4140</v>
      </c>
      <c r="E89" s="12" t="n">
        <v>29961.84</v>
      </c>
      <c r="F89" s="13"/>
      <c r="G89" s="12" t="n">
        <v>25882.68</v>
      </c>
      <c r="H89" s="12" t="n">
        <v>788.85</v>
      </c>
      <c r="I89" s="13"/>
      <c r="J89" s="14" t="n">
        <f aca="false">K89/D89</f>
        <v>66.6297826086957</v>
      </c>
      <c r="K89" s="15" t="n">
        <f aca="false">L89+M89+E89</f>
        <v>275847.3</v>
      </c>
      <c r="L89" s="15" t="n">
        <f aca="false">F89*1163</f>
        <v>0</v>
      </c>
      <c r="M89" s="15" t="n">
        <f aca="false">G89*9.5</f>
        <v>245885.46</v>
      </c>
      <c r="N89" s="16"/>
      <c r="O89" s="17"/>
      <c r="P89" s="18"/>
    </row>
    <row r="90" customFormat="false" ht="13.8" hidden="false" customHeight="false" outlineLevel="0" collapsed="false">
      <c r="A90" s="9" t="n">
        <v>28</v>
      </c>
      <c r="B90" s="37" t="s">
        <v>96</v>
      </c>
      <c r="C90" s="38" t="n">
        <v>275</v>
      </c>
      <c r="D90" s="38" t="n">
        <v>640.7</v>
      </c>
      <c r="E90" s="12" t="n">
        <v>1668.18</v>
      </c>
      <c r="F90" s="12" t="n">
        <v>34.65</v>
      </c>
      <c r="G90" s="13"/>
      <c r="H90" s="12" t="n">
        <v>164.86</v>
      </c>
      <c r="I90" s="13"/>
      <c r="J90" s="14" t="n">
        <f aca="false">K90/D90</f>
        <v>65.5004370220072</v>
      </c>
      <c r="K90" s="15" t="n">
        <f aca="false">L90+M90+E90</f>
        <v>41966.13</v>
      </c>
      <c r="L90" s="15" t="n">
        <f aca="false">F90*1163</f>
        <v>40297.95</v>
      </c>
      <c r="M90" s="15" t="n">
        <f aca="false">G90*9.5</f>
        <v>0</v>
      </c>
      <c r="N90" s="16"/>
      <c r="O90" s="17"/>
      <c r="P90" s="18"/>
    </row>
    <row r="91" customFormat="false" ht="13.8" hidden="false" customHeight="false" outlineLevel="0" collapsed="false">
      <c r="A91" s="9" t="n">
        <v>29</v>
      </c>
      <c r="B91" s="37" t="s">
        <v>97</v>
      </c>
      <c r="C91" s="38" t="n">
        <v>1503</v>
      </c>
      <c r="D91" s="38" t="n">
        <v>9462</v>
      </c>
      <c r="E91" s="12" t="n">
        <v>37470.32</v>
      </c>
      <c r="F91" s="12" t="n">
        <v>489</v>
      </c>
      <c r="G91" s="13"/>
      <c r="H91" s="12" t="n">
        <v>1392.81</v>
      </c>
      <c r="I91" s="13"/>
      <c r="J91" s="14" t="n">
        <f aca="false">K91/D91</f>
        <v>64.0643965335024</v>
      </c>
      <c r="K91" s="15" t="n">
        <f aca="false">L91+M91+E91</f>
        <v>606177.32</v>
      </c>
      <c r="L91" s="15" t="n">
        <f aca="false">F91*1163</f>
        <v>568707</v>
      </c>
      <c r="M91" s="15" t="n">
        <f aca="false">G91*9.5</f>
        <v>0</v>
      </c>
      <c r="N91" s="16"/>
      <c r="O91" s="17"/>
      <c r="P91" s="18"/>
    </row>
    <row r="92" customFormat="false" ht="13.8" hidden="false" customHeight="false" outlineLevel="0" collapsed="false">
      <c r="A92" s="9" t="n">
        <v>30</v>
      </c>
      <c r="B92" s="37" t="s">
        <v>98</v>
      </c>
      <c r="C92" s="38" t="n">
        <v>163</v>
      </c>
      <c r="D92" s="11" t="n">
        <v>1947.3</v>
      </c>
      <c r="E92" s="12" t="n">
        <v>28156.28</v>
      </c>
      <c r="F92" s="19" t="n">
        <v>81.07</v>
      </c>
      <c r="G92" s="25"/>
      <c r="H92" s="12" t="n">
        <v>500.14</v>
      </c>
      <c r="I92" s="13"/>
      <c r="J92" s="14" t="n">
        <f aca="false">K92/D92</f>
        <v>62.8771581163663</v>
      </c>
      <c r="K92" s="15" t="n">
        <f aca="false">L92+M92+E92</f>
        <v>122440.69</v>
      </c>
      <c r="L92" s="15" t="n">
        <f aca="false">F92*1163</f>
        <v>94284.41</v>
      </c>
      <c r="M92" s="15" t="n">
        <f aca="false">G92*9.5</f>
        <v>0</v>
      </c>
      <c r="N92" s="16"/>
      <c r="O92" s="17"/>
      <c r="P92" s="18"/>
    </row>
    <row r="93" customFormat="false" ht="13.8" hidden="false" customHeight="false" outlineLevel="0" collapsed="false">
      <c r="A93" s="9" t="n">
        <v>31</v>
      </c>
      <c r="B93" s="37" t="s">
        <v>99</v>
      </c>
      <c r="C93" s="38" t="n">
        <v>733</v>
      </c>
      <c r="D93" s="38" t="n">
        <v>5000</v>
      </c>
      <c r="E93" s="12" t="n">
        <v>11738.42</v>
      </c>
      <c r="F93" s="12" t="n">
        <v>258.27</v>
      </c>
      <c r="G93" s="13"/>
      <c r="H93" s="12" t="n">
        <v>741.67</v>
      </c>
      <c r="I93" s="12" t="n">
        <v>194</v>
      </c>
      <c r="J93" s="14" t="n">
        <f aca="false">K93/D93</f>
        <v>62.421286</v>
      </c>
      <c r="K93" s="15" t="n">
        <f aca="false">L93+M93+E93</f>
        <v>312106.43</v>
      </c>
      <c r="L93" s="15" t="n">
        <f aca="false">F93*1163</f>
        <v>300368.01</v>
      </c>
      <c r="M93" s="15" t="n">
        <f aca="false">G93*9.5</f>
        <v>0</v>
      </c>
      <c r="N93" s="16"/>
      <c r="O93" s="17"/>
      <c r="P93" s="18"/>
    </row>
    <row r="94" customFormat="false" ht="13.8" hidden="false" customHeight="false" outlineLevel="0" collapsed="false">
      <c r="A94" s="9" t="n">
        <v>32</v>
      </c>
      <c r="B94" s="37" t="s">
        <v>100</v>
      </c>
      <c r="C94" s="38" t="n">
        <v>1401</v>
      </c>
      <c r="D94" s="38" t="n">
        <v>7969.6</v>
      </c>
      <c r="E94" s="12" t="n">
        <v>23119.38</v>
      </c>
      <c r="F94" s="12" t="n">
        <v>392.39</v>
      </c>
      <c r="G94" s="13"/>
      <c r="H94" s="12" t="n">
        <v>1494.4</v>
      </c>
      <c r="I94" s="13"/>
      <c r="J94" s="14" t="n">
        <f aca="false">K94/D94</f>
        <v>60.1622352439269</v>
      </c>
      <c r="K94" s="15" t="n">
        <f aca="false">L94+M94+E94</f>
        <v>479468.95</v>
      </c>
      <c r="L94" s="15" t="n">
        <f aca="false">F94*1163</f>
        <v>456349.57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33</v>
      </c>
      <c r="B95" s="37" t="s">
        <v>101</v>
      </c>
      <c r="C95" s="38" t="n">
        <v>1776</v>
      </c>
      <c r="D95" s="38" t="n">
        <v>7559.9</v>
      </c>
      <c r="E95" s="12" t="n">
        <v>40692.42</v>
      </c>
      <c r="F95" s="12" t="n">
        <v>334.86</v>
      </c>
      <c r="G95" s="13"/>
      <c r="H95" s="12" t="n">
        <v>1345.53</v>
      </c>
      <c r="I95" s="13"/>
      <c r="J95" s="14" t="n">
        <f aca="false">K95/D95</f>
        <v>56.8968637151285</v>
      </c>
      <c r="K95" s="15" t="n">
        <f aca="false">L95+M95+E95</f>
        <v>430134.6</v>
      </c>
      <c r="L95" s="15" t="n">
        <f aca="false">F95*1163</f>
        <v>389442.18</v>
      </c>
      <c r="M95" s="15" t="n">
        <f aca="false">G95*9.5</f>
        <v>0</v>
      </c>
      <c r="N95" s="16"/>
      <c r="O95" s="17"/>
      <c r="P95" s="18"/>
    </row>
    <row r="96" customFormat="false" ht="13.8" hidden="false" customHeight="false" outlineLevel="0" collapsed="false">
      <c r="A96" s="9" t="n">
        <v>34</v>
      </c>
      <c r="B96" s="37" t="s">
        <v>102</v>
      </c>
      <c r="C96" s="38" t="n">
        <v>1550</v>
      </c>
      <c r="D96" s="38" t="n">
        <v>6358.8</v>
      </c>
      <c r="E96" s="12" t="n">
        <v>26228.37</v>
      </c>
      <c r="F96" s="12" t="n">
        <v>275.18</v>
      </c>
      <c r="G96" s="13"/>
      <c r="H96" s="12" t="n">
        <v>1881.75</v>
      </c>
      <c r="I96" s="13"/>
      <c r="J96" s="14" t="n">
        <f aca="false">K96/D96</f>
        <v>54.4540966849091</v>
      </c>
      <c r="K96" s="15" t="n">
        <f aca="false">L96+M96+E96</f>
        <v>346262.71</v>
      </c>
      <c r="L96" s="15" t="n">
        <f aca="false">F96*1163</f>
        <v>320034.34</v>
      </c>
      <c r="M96" s="15" t="n">
        <f aca="false">G96*9.5</f>
        <v>0</v>
      </c>
      <c r="O96" s="17"/>
      <c r="P96" s="18"/>
    </row>
    <row r="97" customFormat="false" ht="13.8" hidden="false" customHeight="false" outlineLevel="0" collapsed="false">
      <c r="A97" s="9" t="n">
        <v>35</v>
      </c>
      <c r="B97" s="37" t="s">
        <v>103</v>
      </c>
      <c r="C97" s="38" t="n">
        <v>964</v>
      </c>
      <c r="D97" s="11" t="n">
        <v>6025.7</v>
      </c>
      <c r="E97" s="12" t="n">
        <v>21892.75</v>
      </c>
      <c r="F97" s="12" t="n">
        <v>256.66</v>
      </c>
      <c r="G97" s="13"/>
      <c r="H97" s="12" t="n">
        <v>970.83</v>
      </c>
      <c r="I97" s="23" t="n">
        <v>17</v>
      </c>
      <c r="J97" s="14" t="n">
        <f aca="false">K97/D97</f>
        <v>53.1703088437858</v>
      </c>
      <c r="K97" s="15" t="n">
        <f aca="false">L97+M97+E97</f>
        <v>320388.33</v>
      </c>
      <c r="L97" s="15" t="n">
        <f aca="false">F97*1163</f>
        <v>298495.58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36</v>
      </c>
      <c r="B98" s="37" t="s">
        <v>104</v>
      </c>
      <c r="C98" s="38" t="n">
        <v>819</v>
      </c>
      <c r="D98" s="38" t="n">
        <v>7454.8</v>
      </c>
      <c r="E98" s="12" t="n">
        <v>12383.81</v>
      </c>
      <c r="F98" s="12" t="n">
        <v>321.12</v>
      </c>
      <c r="G98" s="13"/>
      <c r="H98" s="12" t="n">
        <v>796.79</v>
      </c>
      <c r="I98" s="13"/>
      <c r="J98" s="14" t="n">
        <f aca="false">K98/D98</f>
        <v>51.7581115522885</v>
      </c>
      <c r="K98" s="15" t="n">
        <f aca="false">L98+M98+E98</f>
        <v>385846.37</v>
      </c>
      <c r="L98" s="15" t="n">
        <f aca="false">F98*1163</f>
        <v>373462.56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9" t="n">
        <v>37</v>
      </c>
      <c r="B99" s="37" t="s">
        <v>105</v>
      </c>
      <c r="C99" s="38" t="n">
        <v>527</v>
      </c>
      <c r="D99" s="38" t="n">
        <v>5073</v>
      </c>
      <c r="E99" s="12" t="n">
        <v>262511.71</v>
      </c>
      <c r="F99" s="13"/>
      <c r="G99" s="13"/>
      <c r="H99" s="12" t="n">
        <v>518.33</v>
      </c>
      <c r="I99" s="13"/>
      <c r="J99" s="14" t="n">
        <f aca="false">K99/D99</f>
        <v>51.7468381628228</v>
      </c>
      <c r="K99" s="15" t="n">
        <f aca="false">L99+M99+E99</f>
        <v>262511.71</v>
      </c>
      <c r="L99" s="15" t="n">
        <f aca="false">F99*1163</f>
        <v>0</v>
      </c>
      <c r="M99" s="15" t="n">
        <f aca="false">G99*9.5</f>
        <v>0</v>
      </c>
      <c r="N99" s="16"/>
      <c r="O99" s="17"/>
      <c r="P99" s="18"/>
    </row>
    <row r="100" customFormat="false" ht="13.8" hidden="false" customHeight="false" outlineLevel="0" collapsed="false">
      <c r="A100" s="9" t="n">
        <v>38</v>
      </c>
      <c r="B100" s="37" t="s">
        <v>106</v>
      </c>
      <c r="C100" s="38" t="n">
        <v>1702</v>
      </c>
      <c r="D100" s="38" t="n">
        <v>8678</v>
      </c>
      <c r="E100" s="12" t="n">
        <v>20771.88</v>
      </c>
      <c r="F100" s="12" t="n">
        <v>330.96</v>
      </c>
      <c r="G100" s="13"/>
      <c r="H100" s="12" t="n">
        <v>1973.08</v>
      </c>
      <c r="I100" s="13"/>
      <c r="J100" s="14" t="n">
        <f aca="false">K100/D100</f>
        <v>46.7479096566029</v>
      </c>
      <c r="K100" s="15" t="n">
        <f aca="false">L100+M100+E100</f>
        <v>405678.36</v>
      </c>
      <c r="L100" s="15" t="n">
        <f aca="false">F100*1163</f>
        <v>384906.48</v>
      </c>
      <c r="M100" s="15" t="n">
        <f aca="false">G100*9.5</f>
        <v>0</v>
      </c>
      <c r="N100" s="16"/>
      <c r="O100" s="17"/>
      <c r="P100" s="18"/>
    </row>
    <row r="101" customFormat="false" ht="13.8" hidden="false" customHeight="false" outlineLevel="0" collapsed="false">
      <c r="A101" s="9" t="n">
        <v>39</v>
      </c>
      <c r="B101" s="37" t="s">
        <v>107</v>
      </c>
      <c r="C101" s="38" t="n">
        <v>627</v>
      </c>
      <c r="D101" s="38" t="n">
        <v>9508</v>
      </c>
      <c r="E101" s="12" t="n">
        <v>84621.82</v>
      </c>
      <c r="F101" s="12" t="n">
        <v>298.24</v>
      </c>
      <c r="G101" s="13"/>
      <c r="H101" s="12" t="n">
        <v>1560.1</v>
      </c>
      <c r="I101" s="12" t="n">
        <v>243.18</v>
      </c>
      <c r="J101" s="14" t="n">
        <f aca="false">K101/D101</f>
        <v>45.3801998317207</v>
      </c>
      <c r="K101" s="15" t="n">
        <f aca="false">L101+M101+E101</f>
        <v>431474.94</v>
      </c>
      <c r="L101" s="15" t="n">
        <f aca="false">F101*1163</f>
        <v>346853.12</v>
      </c>
      <c r="M101" s="15" t="n">
        <f aca="false">G101*9.5</f>
        <v>0</v>
      </c>
      <c r="N101" s="16"/>
      <c r="O101" s="17"/>
      <c r="P101" s="18"/>
    </row>
    <row r="102" customFormat="false" ht="13.8" hidden="false" customHeight="false" outlineLevel="0" collapsed="false">
      <c r="A102" s="9" t="n">
        <v>40</v>
      </c>
      <c r="B102" s="37" t="s">
        <v>108</v>
      </c>
      <c r="C102" s="38" t="n">
        <v>667</v>
      </c>
      <c r="D102" s="38" t="n">
        <v>10267.3</v>
      </c>
      <c r="E102" s="12" t="n">
        <v>26604.17</v>
      </c>
      <c r="F102" s="12" t="n">
        <v>275.34</v>
      </c>
      <c r="G102" s="13"/>
      <c r="H102" s="12" t="n">
        <v>1150.28</v>
      </c>
      <c r="I102" s="12" t="n">
        <v>87.94</v>
      </c>
      <c r="J102" s="14" t="n">
        <f aca="false">K102/D102</f>
        <v>33.7795321067856</v>
      </c>
      <c r="K102" s="15" t="n">
        <f aca="false">L102+M102+E102</f>
        <v>346824.59</v>
      </c>
      <c r="L102" s="15" t="n">
        <f aca="false">F102*1163</f>
        <v>320220.42</v>
      </c>
      <c r="M102" s="15" t="n">
        <f aca="false">G102*9.5</f>
        <v>0</v>
      </c>
      <c r="N102" s="16"/>
      <c r="O102" s="17"/>
      <c r="P102" s="18"/>
    </row>
    <row r="103" customFormat="false" ht="13.8" hidden="false" customHeight="false" outlineLevel="0" collapsed="false">
      <c r="A103" s="9" t="n">
        <v>41</v>
      </c>
      <c r="B103" s="37" t="s">
        <v>109</v>
      </c>
      <c r="C103" s="38" t="n">
        <v>1824</v>
      </c>
      <c r="D103" s="38" t="n">
        <v>14670</v>
      </c>
      <c r="E103" s="12" t="n">
        <v>75049.29</v>
      </c>
      <c r="F103" s="12" t="n">
        <v>270.53</v>
      </c>
      <c r="G103" s="13"/>
      <c r="H103" s="12" t="n">
        <v>2786.33</v>
      </c>
      <c r="I103" s="12" t="n">
        <v>98.89</v>
      </c>
      <c r="J103" s="14" t="n">
        <f aca="false">K103/D103</f>
        <v>26.5627593728698</v>
      </c>
      <c r="K103" s="15" t="n">
        <f aca="false">L103+M103+E103</f>
        <v>389675.68</v>
      </c>
      <c r="L103" s="15" t="n">
        <f aca="false">F103*1163</f>
        <v>314626.39</v>
      </c>
      <c r="M103" s="15" t="n">
        <f aca="false">G103*9.5</f>
        <v>0</v>
      </c>
      <c r="N103" s="16"/>
      <c r="O103" s="17"/>
      <c r="P103" s="18"/>
    </row>
    <row r="104" customFormat="false" ht="13.8" hidden="false" customHeight="false" outlineLevel="0" collapsed="false">
      <c r="A104" s="9" t="n">
        <v>42</v>
      </c>
      <c r="B104" s="37" t="s">
        <v>110</v>
      </c>
      <c r="C104" s="38" t="n">
        <v>57</v>
      </c>
      <c r="D104" s="38" t="n">
        <v>626</v>
      </c>
      <c r="E104" s="12" t="n">
        <v>12181.08</v>
      </c>
      <c r="F104" s="13"/>
      <c r="G104" s="13"/>
      <c r="H104" s="12" t="n">
        <v>151.3</v>
      </c>
      <c r="I104" s="13"/>
      <c r="J104" s="14" t="n">
        <f aca="false">K104/D104</f>
        <v>19.4585942492013</v>
      </c>
      <c r="K104" s="15" t="n">
        <f aca="false">L104+M104+E104</f>
        <v>12181.08</v>
      </c>
      <c r="L104" s="15" t="n">
        <f aca="false">F104*1163</f>
        <v>0</v>
      </c>
      <c r="M104" s="15" t="n">
        <f aca="false">G104*9.5</f>
        <v>0</v>
      </c>
      <c r="N104" s="16"/>
      <c r="O104" s="17"/>
      <c r="P104" s="18"/>
    </row>
    <row r="105" customFormat="false" ht="13.8" hidden="false" customHeight="false" outlineLevel="0" collapsed="false">
      <c r="A105" s="9" t="n">
        <v>43</v>
      </c>
      <c r="B105" s="37" t="s">
        <v>111</v>
      </c>
      <c r="C105" s="38" t="n">
        <v>101</v>
      </c>
      <c r="D105" s="38" t="n">
        <v>763</v>
      </c>
      <c r="E105" s="12" t="n">
        <v>13408.75</v>
      </c>
      <c r="F105" s="13"/>
      <c r="G105" s="25"/>
      <c r="H105" s="13"/>
      <c r="I105" s="13"/>
      <c r="J105" s="14" t="n">
        <f aca="false">K105/D105</f>
        <v>17.5737221494102</v>
      </c>
      <c r="K105" s="15" t="n">
        <f aca="false">L105+M105+E105</f>
        <v>13408.75</v>
      </c>
      <c r="L105" s="15" t="n">
        <f aca="false">F105*1193</f>
        <v>0</v>
      </c>
      <c r="M105" s="15" t="n">
        <f aca="false">G105*9.5</f>
        <v>0</v>
      </c>
      <c r="N105" s="16"/>
      <c r="O105" s="17"/>
      <c r="P105" s="18"/>
    </row>
    <row r="106" customFormat="false" ht="16.4" hidden="false" customHeight="true" outlineLevel="0" collapsed="false">
      <c r="A106" s="9" t="n">
        <v>44</v>
      </c>
      <c r="B106" s="37" t="s">
        <v>112</v>
      </c>
      <c r="C106" s="38" t="n">
        <v>310</v>
      </c>
      <c r="D106" s="38" t="n">
        <v>1443</v>
      </c>
      <c r="E106" s="12" t="n">
        <v>3589.21</v>
      </c>
      <c r="F106" s="25"/>
      <c r="G106" s="13"/>
      <c r="H106" s="13"/>
      <c r="I106" s="13"/>
      <c r="J106" s="14" t="n">
        <f aca="false">K106/D106</f>
        <v>2.48732501732502</v>
      </c>
      <c r="K106" s="15" t="n">
        <f aca="false">L106+M106+E106</f>
        <v>3589.21</v>
      </c>
      <c r="L106" s="15" t="n">
        <f aca="false">F106*1163</f>
        <v>0</v>
      </c>
      <c r="M106" s="15" t="n">
        <f aca="false">G106*9.5</f>
        <v>0</v>
      </c>
      <c r="N106" s="16"/>
      <c r="O106" s="17"/>
      <c r="P106" s="18"/>
    </row>
    <row r="107" customFormat="false" ht="13.8" hidden="false" customHeight="false" outlineLevel="0" collapsed="false">
      <c r="A107" s="32"/>
      <c r="B107" s="27" t="s">
        <v>66</v>
      </c>
      <c r="C107" s="28" t="n">
        <f aca="false">SUM(C63:C106)</f>
        <v>37787</v>
      </c>
      <c r="D107" s="28" t="n">
        <f aca="false">SUM(D63:D106)</f>
        <v>212494.49</v>
      </c>
      <c r="E107" s="28" t="n">
        <f aca="false">SUM(E63:E106)</f>
        <v>1444875.29</v>
      </c>
      <c r="F107" s="28" t="n">
        <f aca="false">SUM(F63:F106)</f>
        <v>10580.68</v>
      </c>
      <c r="G107" s="28" t="n">
        <f aca="false">SUM(G63:G106)</f>
        <v>111110.68</v>
      </c>
      <c r="H107" s="28" t="n">
        <f aca="false">SUM(H63:H106)</f>
        <v>39841.3</v>
      </c>
      <c r="I107" s="28" t="n">
        <f aca="false">SUM(I63:I106)</f>
        <v>2063.41</v>
      </c>
      <c r="J107" s="30"/>
      <c r="K107" s="31"/>
      <c r="L107" s="31"/>
      <c r="M107" s="31"/>
      <c r="O107" s="17"/>
    </row>
    <row r="108" customFormat="false" ht="13.8" hidden="false" customHeight="false" outlineLevel="0" collapsed="false">
      <c r="A108" s="32"/>
      <c r="B108" s="27" t="s">
        <v>67</v>
      </c>
      <c r="C108" s="28"/>
      <c r="D108" s="28"/>
      <c r="E108" s="28"/>
      <c r="F108" s="28"/>
      <c r="G108" s="28"/>
      <c r="H108" s="28"/>
      <c r="I108" s="28"/>
      <c r="J108" s="41" t="n">
        <f aca="false">SUM(J63:J106)/44</f>
        <v>89.211848681519</v>
      </c>
      <c r="K108" s="31"/>
      <c r="L108" s="31"/>
      <c r="M108" s="31"/>
      <c r="O108" s="17"/>
    </row>
    <row r="109" customFormat="false" ht="13.5" hidden="false" customHeight="true" outlineLevel="0" collapsed="false">
      <c r="A109" s="32"/>
      <c r="B109" s="32" t="s">
        <v>113</v>
      </c>
      <c r="C109" s="32"/>
      <c r="D109" s="32"/>
      <c r="E109" s="42" t="n">
        <f aca="false">E56+E107</f>
        <v>3067716.37</v>
      </c>
      <c r="F109" s="42" t="n">
        <f aca="false">F56+F107</f>
        <v>17515.34</v>
      </c>
      <c r="G109" s="42" t="n">
        <f aca="false">G56+G107</f>
        <v>155553.84</v>
      </c>
      <c r="H109" s="42" t="n">
        <f aca="false">H56+H107</f>
        <v>88095.25</v>
      </c>
      <c r="I109" s="42" t="n">
        <f aca="false">I56+I107</f>
        <v>16124.6</v>
      </c>
      <c r="J109" s="32"/>
      <c r="K109" s="32"/>
      <c r="L109" s="32"/>
      <c r="M109" s="32"/>
      <c r="O109" s="17"/>
    </row>
    <row r="110" customFormat="false" ht="13.8" hidden="true" customHeight="false" outlineLevel="0" collapsed="false">
      <c r="A110" s="43"/>
      <c r="B110" s="44"/>
      <c r="C110" s="45"/>
      <c r="D110" s="45"/>
      <c r="E110" s="45"/>
      <c r="F110" s="45"/>
      <c r="G110" s="45"/>
      <c r="H110" s="45"/>
      <c r="I110" s="45"/>
      <c r="J110" s="46"/>
      <c r="K110" s="47"/>
      <c r="L110" s="47"/>
      <c r="M110" s="47"/>
      <c r="O110" s="17"/>
    </row>
    <row r="111" customFormat="false" ht="13.8" hidden="true" customHeight="false" outlineLevel="0" collapsed="false">
      <c r="A111" s="43"/>
      <c r="B111" s="44"/>
      <c r="C111" s="45"/>
      <c r="D111" s="45"/>
      <c r="E111" s="45"/>
      <c r="F111" s="45"/>
      <c r="G111" s="45"/>
      <c r="H111" s="45"/>
      <c r="I111" s="45"/>
      <c r="J111" s="46"/>
      <c r="K111" s="47"/>
      <c r="L111" s="47"/>
      <c r="M111" s="47"/>
      <c r="O111" s="17"/>
    </row>
    <row r="112" customFormat="false" ht="13.8" hidden="true" customHeight="false" outlineLevel="0" collapsed="false">
      <c r="A112" s="43"/>
      <c r="B112" s="44"/>
      <c r="C112" s="45"/>
      <c r="D112" s="45"/>
      <c r="E112" s="45"/>
      <c r="F112" s="45"/>
      <c r="G112" s="45"/>
      <c r="H112" s="45"/>
      <c r="I112" s="45"/>
      <c r="J112" s="46"/>
      <c r="K112" s="47"/>
      <c r="L112" s="47"/>
      <c r="M112" s="47"/>
      <c r="O112" s="17"/>
    </row>
    <row r="113" customFormat="false" ht="13.8" hidden="true" customHeight="false" outlineLevel="0" collapsed="false">
      <c r="A113" s="43"/>
      <c r="B113" s="44"/>
      <c r="C113" s="45"/>
      <c r="D113" s="45"/>
      <c r="E113" s="45"/>
      <c r="F113" s="45"/>
      <c r="G113" s="45"/>
      <c r="H113" s="45"/>
      <c r="I113" s="45"/>
      <c r="J113" s="46"/>
      <c r="K113" s="47"/>
      <c r="L113" s="47"/>
      <c r="M113" s="47"/>
      <c r="O113" s="17"/>
    </row>
    <row r="114" customFormat="false" ht="17.9" hidden="false" customHeight="true" outlineLevel="0" collapsed="false">
      <c r="A114" s="43"/>
      <c r="B114" s="44"/>
      <c r="C114" s="45"/>
      <c r="D114" s="45"/>
      <c r="E114" s="45"/>
      <c r="F114" s="45"/>
      <c r="G114" s="45"/>
      <c r="H114" s="45"/>
      <c r="I114" s="45"/>
      <c r="J114" s="46"/>
      <c r="K114" s="47"/>
      <c r="L114" s="47"/>
      <c r="M114" s="47"/>
      <c r="O114" s="17"/>
    </row>
    <row r="115" customFormat="false" ht="11.15" hidden="false" customHeight="true" outlineLevel="0" collapsed="false">
      <c r="A115" s="43"/>
      <c r="B115" s="44"/>
      <c r="C115" s="45"/>
      <c r="D115" s="45"/>
      <c r="E115" s="45"/>
      <c r="F115" s="45"/>
      <c r="G115" s="45"/>
      <c r="H115" s="45"/>
      <c r="I115" s="45"/>
      <c r="J115" s="46"/>
      <c r="K115" s="48"/>
      <c r="L115" s="47"/>
      <c r="M115" s="47"/>
      <c r="O115" s="17"/>
    </row>
    <row r="116" customFormat="false" ht="11.15" hidden="false" customHeight="true" outlineLevel="0" collapsed="false">
      <c r="O116" s="17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7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7"/>
    </row>
    <row r="119" customFormat="false" ht="13.8" hidden="false" customHeight="false" outlineLevel="0" collapsed="false">
      <c r="A119" s="49" t="s">
        <v>114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O119" s="17"/>
    </row>
    <row r="120" customFormat="false" ht="23.85" hidden="false" customHeight="false" outlineLevel="0" collapsed="false">
      <c r="A120" s="50" t="n">
        <v>1</v>
      </c>
      <c r="B120" s="37" t="s">
        <v>115</v>
      </c>
      <c r="C120" s="51" t="n">
        <v>14</v>
      </c>
      <c r="D120" s="52" t="n">
        <v>31</v>
      </c>
      <c r="E120" s="23" t="n">
        <v>284.86</v>
      </c>
      <c r="F120" s="53"/>
      <c r="G120" s="23" t="n">
        <v>2068.31</v>
      </c>
      <c r="H120" s="53"/>
      <c r="I120" s="53"/>
      <c r="J120" s="54" t="n">
        <f aca="false">K120/D120</f>
        <v>643.025967741936</v>
      </c>
      <c r="K120" s="55" t="n">
        <f aca="false">L120+M120+E120</f>
        <v>19933.805</v>
      </c>
      <c r="L120" s="55" t="n">
        <f aca="false">F120*1163</f>
        <v>0</v>
      </c>
      <c r="M120" s="55" t="n">
        <f aca="false">G120*9.5</f>
        <v>19648.945</v>
      </c>
      <c r="O120" s="17"/>
    </row>
    <row r="121" customFormat="false" ht="23.85" hidden="false" customHeight="false" outlineLevel="0" collapsed="false">
      <c r="A121" s="50" t="n">
        <v>2</v>
      </c>
      <c r="B121" s="37" t="s">
        <v>116</v>
      </c>
      <c r="C121" s="51" t="n">
        <v>20</v>
      </c>
      <c r="D121" s="52" t="n">
        <v>91.3</v>
      </c>
      <c r="E121" s="23" t="n">
        <v>2878.02</v>
      </c>
      <c r="F121" s="53"/>
      <c r="G121" s="23" t="n">
        <v>1993.48</v>
      </c>
      <c r="H121" s="53"/>
      <c r="I121" s="53"/>
      <c r="J121" s="56" t="n">
        <f aca="false">K121/D121</f>
        <v>238.949397590361</v>
      </c>
      <c r="K121" s="55" t="n">
        <f aca="false">L121+M121+E121</f>
        <v>21816.08</v>
      </c>
      <c r="L121" s="55" t="n">
        <f aca="false">F121*1163</f>
        <v>0</v>
      </c>
      <c r="M121" s="55" t="n">
        <f aca="false">G121*9.5</f>
        <v>18938.06</v>
      </c>
      <c r="O121" s="17"/>
    </row>
    <row r="122" customFormat="false" ht="23.85" hidden="false" customHeight="false" outlineLevel="0" collapsed="false">
      <c r="A122" s="50" t="n">
        <v>3</v>
      </c>
      <c r="B122" s="37" t="s">
        <v>117</v>
      </c>
      <c r="C122" s="57"/>
      <c r="D122" s="51" t="n">
        <v>537.4</v>
      </c>
      <c r="E122" s="23" t="n">
        <v>13206.06</v>
      </c>
      <c r="F122" s="23" t="n">
        <v>79.27</v>
      </c>
      <c r="G122" s="53"/>
      <c r="H122" s="23" t="n">
        <v>494.33</v>
      </c>
      <c r="I122" s="53"/>
      <c r="J122" s="56" t="n">
        <f aca="false">K122/D122</f>
        <v>196.124060290287</v>
      </c>
      <c r="K122" s="55" t="n">
        <f aca="false">L122+M122+E122</f>
        <v>105397.07</v>
      </c>
      <c r="L122" s="55" t="n">
        <f aca="false">F122*1163</f>
        <v>92191.01</v>
      </c>
      <c r="M122" s="55" t="n">
        <f aca="false">G122*9.5</f>
        <v>0</v>
      </c>
      <c r="O122" s="17"/>
    </row>
    <row r="123" customFormat="false" ht="23.85" hidden="false" customHeight="false" outlineLevel="0" collapsed="false">
      <c r="A123" s="50" t="n">
        <v>4</v>
      </c>
      <c r="B123" s="37" t="s">
        <v>118</v>
      </c>
      <c r="C123" s="51" t="n">
        <v>49</v>
      </c>
      <c r="D123" s="52" t="n">
        <v>675.6</v>
      </c>
      <c r="E123" s="23" t="n">
        <v>68987.27</v>
      </c>
      <c r="F123" s="13"/>
      <c r="G123" s="23" t="n">
        <v>6547.77</v>
      </c>
      <c r="H123" s="23" t="n">
        <v>165.33</v>
      </c>
      <c r="I123" s="53"/>
      <c r="J123" s="56" t="n">
        <f aca="false">K123/D123</f>
        <v>194.184554470101</v>
      </c>
      <c r="K123" s="55" t="n">
        <f aca="false">L123+M123+E123</f>
        <v>131191.085</v>
      </c>
      <c r="L123" s="55" t="n">
        <f aca="false">F123*1163</f>
        <v>0</v>
      </c>
      <c r="M123" s="55" t="n">
        <f aca="false">G123*9.5</f>
        <v>62203.815</v>
      </c>
      <c r="O123" s="17"/>
    </row>
    <row r="124" customFormat="false" ht="24.6" hidden="false" customHeight="true" outlineLevel="0" collapsed="false">
      <c r="A124" s="50" t="n">
        <v>5</v>
      </c>
      <c r="B124" s="37" t="s">
        <v>119</v>
      </c>
      <c r="C124" s="51" t="n">
        <v>700</v>
      </c>
      <c r="D124" s="52" t="n">
        <v>679</v>
      </c>
      <c r="E124" s="23" t="n">
        <v>13979.91</v>
      </c>
      <c r="F124" s="53"/>
      <c r="G124" s="23" t="n">
        <v>9770.17</v>
      </c>
      <c r="H124" s="53"/>
      <c r="I124" s="53"/>
      <c r="J124" s="56" t="n">
        <f aca="false">K124/D124</f>
        <v>157.285014727541</v>
      </c>
      <c r="K124" s="55" t="n">
        <f aca="false">L124+M124+E124</f>
        <v>106796.525</v>
      </c>
      <c r="L124" s="55" t="n">
        <f aca="false">F124*1163</f>
        <v>0</v>
      </c>
      <c r="M124" s="55" t="n">
        <f aca="false">G124*9.5</f>
        <v>92816.615</v>
      </c>
      <c r="O124" s="17"/>
    </row>
    <row r="125" customFormat="false" ht="25.35" hidden="false" customHeight="true" outlineLevel="0" collapsed="false">
      <c r="A125" s="50" t="n">
        <v>6</v>
      </c>
      <c r="B125" s="37" t="s">
        <v>120</v>
      </c>
      <c r="C125" s="51" t="n">
        <v>60</v>
      </c>
      <c r="D125" s="52" t="n">
        <v>938</v>
      </c>
      <c r="E125" s="23" t="n">
        <v>22714.3</v>
      </c>
      <c r="F125" s="53"/>
      <c r="G125" s="23" t="n">
        <v>12701.71</v>
      </c>
      <c r="H125" s="23" t="n">
        <v>295.9</v>
      </c>
      <c r="I125" s="53"/>
      <c r="J125" s="56" t="n">
        <f aca="false">K125/D125</f>
        <v>152.857723880597</v>
      </c>
      <c r="K125" s="55" t="n">
        <f aca="false">L125+M125+E125</f>
        <v>143380.545</v>
      </c>
      <c r="L125" s="55" t="n">
        <f aca="false">F125*1163</f>
        <v>0</v>
      </c>
      <c r="M125" s="55" t="n">
        <f aca="false">G125*9.5</f>
        <v>120666.245</v>
      </c>
      <c r="O125" s="17"/>
    </row>
    <row r="126" customFormat="false" ht="23.85" hidden="false" customHeight="false" outlineLevel="0" collapsed="false">
      <c r="A126" s="50" t="n">
        <v>7</v>
      </c>
      <c r="B126" s="37" t="s">
        <v>121</v>
      </c>
      <c r="C126" s="51" t="n">
        <v>100</v>
      </c>
      <c r="D126" s="51" t="n">
        <v>2559.4</v>
      </c>
      <c r="E126" s="23" t="n">
        <v>121554.74</v>
      </c>
      <c r="F126" s="23" t="n">
        <v>213.81</v>
      </c>
      <c r="G126" s="13"/>
      <c r="H126" s="23" t="n">
        <v>1330.18</v>
      </c>
      <c r="I126" s="53"/>
      <c r="J126" s="56" t="n">
        <f aca="false">K126/D126</f>
        <v>144.649437368133</v>
      </c>
      <c r="K126" s="55" t="n">
        <f aca="false">L126+M126+E126</f>
        <v>370215.77</v>
      </c>
      <c r="L126" s="55" t="n">
        <f aca="false">F126*1163</f>
        <v>248661.03</v>
      </c>
      <c r="M126" s="55" t="n">
        <f aca="false">G126*9.5</f>
        <v>0</v>
      </c>
      <c r="O126" s="17"/>
    </row>
    <row r="127" customFormat="false" ht="23.85" hidden="false" customHeight="false" outlineLevel="0" collapsed="false">
      <c r="A127" s="50" t="n">
        <v>8</v>
      </c>
      <c r="B127" s="37" t="s">
        <v>122</v>
      </c>
      <c r="C127" s="51" t="n">
        <v>200</v>
      </c>
      <c r="D127" s="52" t="n">
        <v>1185.9</v>
      </c>
      <c r="E127" s="23" t="n">
        <v>25698.74</v>
      </c>
      <c r="F127" s="53"/>
      <c r="G127" s="23" t="n">
        <v>13396.26</v>
      </c>
      <c r="H127" s="23" t="n">
        <v>471.2</v>
      </c>
      <c r="I127" s="53"/>
      <c r="J127" s="56" t="n">
        <f aca="false">K127/D127</f>
        <v>128.984914410996</v>
      </c>
      <c r="K127" s="55" t="n">
        <f aca="false">L127+M127+E127</f>
        <v>152963.21</v>
      </c>
      <c r="L127" s="55" t="n">
        <f aca="false">F127*1163</f>
        <v>0</v>
      </c>
      <c r="M127" s="55" t="n">
        <f aca="false">G127*9.5</f>
        <v>127264.47</v>
      </c>
      <c r="O127" s="17"/>
    </row>
    <row r="128" customFormat="false" ht="23.85" hidden="false" customHeight="false" outlineLevel="0" collapsed="false">
      <c r="A128" s="50" t="n">
        <v>9</v>
      </c>
      <c r="B128" s="37" t="s">
        <v>123</v>
      </c>
      <c r="C128" s="51" t="n">
        <v>30</v>
      </c>
      <c r="D128" s="52" t="n">
        <v>137.5</v>
      </c>
      <c r="E128" s="23" t="n">
        <v>2541</v>
      </c>
      <c r="F128" s="53"/>
      <c r="G128" s="23" t="n">
        <v>1544.78</v>
      </c>
      <c r="H128" s="53"/>
      <c r="I128" s="53"/>
      <c r="J128" s="56" t="n">
        <f aca="false">K128/D128</f>
        <v>125.210254545455</v>
      </c>
      <c r="K128" s="55" t="n">
        <f aca="false">L128+M128+E128</f>
        <v>17216.41</v>
      </c>
      <c r="L128" s="55" t="n">
        <f aca="false">F128*1163</f>
        <v>0</v>
      </c>
      <c r="M128" s="55" t="n">
        <f aca="false">G128*9.5</f>
        <v>14675.41</v>
      </c>
      <c r="O128" s="17"/>
    </row>
    <row r="129" customFormat="false" ht="57.45" hidden="false" customHeight="false" outlineLevel="0" collapsed="false">
      <c r="A129" s="50" t="n">
        <v>10</v>
      </c>
      <c r="B129" s="37" t="s">
        <v>124</v>
      </c>
      <c r="C129" s="51" t="n">
        <v>158</v>
      </c>
      <c r="D129" s="52" t="n">
        <v>1599.27</v>
      </c>
      <c r="E129" s="23" t="n">
        <v>65358.87</v>
      </c>
      <c r="F129" s="23" t="n">
        <v>112.47</v>
      </c>
      <c r="G129" s="13"/>
      <c r="H129" s="23" t="n">
        <v>706.57</v>
      </c>
      <c r="I129" s="53"/>
      <c r="J129" s="56" t="n">
        <f aca="false">K129/D129</f>
        <v>122.656887204787</v>
      </c>
      <c r="K129" s="55" t="n">
        <f aca="false">L129+M129+E129</f>
        <v>196161.48</v>
      </c>
      <c r="L129" s="55" t="n">
        <f aca="false">F129*1163</f>
        <v>130802.61</v>
      </c>
      <c r="M129" s="55" t="n">
        <f aca="false">G129*9.5</f>
        <v>0</v>
      </c>
      <c r="O129" s="17"/>
    </row>
    <row r="130" customFormat="false" ht="31.3" hidden="false" customHeight="true" outlineLevel="0" collapsed="false">
      <c r="A130" s="50" t="n">
        <v>11</v>
      </c>
      <c r="B130" s="37" t="s">
        <v>125</v>
      </c>
      <c r="C130" s="51" t="n">
        <v>20</v>
      </c>
      <c r="D130" s="52" t="n">
        <v>552</v>
      </c>
      <c r="E130" s="23" t="n">
        <v>4853.93</v>
      </c>
      <c r="F130" s="53"/>
      <c r="G130" s="23" t="n">
        <v>6299.33</v>
      </c>
      <c r="H130" s="53"/>
      <c r="I130" s="53"/>
      <c r="J130" s="56" t="n">
        <f aca="false">K130/D130</f>
        <v>117.205733695652</v>
      </c>
      <c r="K130" s="55" t="n">
        <f aca="false">L130+M130+E130</f>
        <v>64697.565</v>
      </c>
      <c r="L130" s="55" t="n">
        <f aca="false">F130*1163</f>
        <v>0</v>
      </c>
      <c r="M130" s="55" t="n">
        <f aca="false">G130*9.5</f>
        <v>59843.635</v>
      </c>
      <c r="O130" s="17"/>
    </row>
    <row r="131" customFormat="false" ht="26.85" hidden="false" customHeight="true" outlineLevel="0" collapsed="false">
      <c r="A131" s="50" t="n">
        <v>12</v>
      </c>
      <c r="B131" s="37" t="s">
        <v>126</v>
      </c>
      <c r="C131" s="51" t="n">
        <v>1060</v>
      </c>
      <c r="D131" s="52" t="n">
        <v>1559.27</v>
      </c>
      <c r="E131" s="23" t="n">
        <v>40023.5</v>
      </c>
      <c r="F131" s="58"/>
      <c r="G131" s="23" t="n">
        <v>12254.06</v>
      </c>
      <c r="H131" s="23" t="n">
        <v>874.54</v>
      </c>
      <c r="I131" s="53"/>
      <c r="J131" s="56" t="n">
        <f aca="false">K131/D131</f>
        <v>100.327121024582</v>
      </c>
      <c r="K131" s="55" t="n">
        <f aca="false">L131+M131+E131</f>
        <v>156437.07</v>
      </c>
      <c r="L131" s="55" t="n">
        <f aca="false">F131*1163</f>
        <v>0</v>
      </c>
      <c r="M131" s="55" t="n">
        <f aca="false">G131*9.5</f>
        <v>116413.57</v>
      </c>
      <c r="O131" s="17"/>
    </row>
    <row r="132" customFormat="false" ht="23.85" hidden="false" customHeight="false" outlineLevel="0" collapsed="false">
      <c r="A132" s="50" t="n">
        <v>13</v>
      </c>
      <c r="B132" s="37" t="s">
        <v>127</v>
      </c>
      <c r="C132" s="51"/>
      <c r="D132" s="52" t="n">
        <v>127.8</v>
      </c>
      <c r="E132" s="23" t="n">
        <v>3577.66</v>
      </c>
      <c r="F132" s="59" t="n">
        <v>6.71</v>
      </c>
      <c r="G132" s="60"/>
      <c r="H132" s="59" t="n">
        <v>53</v>
      </c>
      <c r="I132" s="53"/>
      <c r="J132" s="56" t="n">
        <f aca="false">K132/D132</f>
        <v>89.0562597809077</v>
      </c>
      <c r="K132" s="55" t="n">
        <f aca="false">L132+M132+E132</f>
        <v>11381.39</v>
      </c>
      <c r="L132" s="55" t="n">
        <f aca="false">F132*1163</f>
        <v>7803.73</v>
      </c>
      <c r="M132" s="55" t="n">
        <f aca="false">G132*9.5</f>
        <v>0</v>
      </c>
      <c r="O132" s="17"/>
    </row>
    <row r="133" customFormat="false" ht="23.85" hidden="false" customHeight="false" outlineLevel="0" collapsed="false">
      <c r="A133" s="50" t="n">
        <v>14</v>
      </c>
      <c r="B133" s="37" t="s">
        <v>128</v>
      </c>
      <c r="C133" s="61"/>
      <c r="D133" s="62" t="n">
        <v>606.3</v>
      </c>
      <c r="E133" s="23" t="n">
        <v>52566.87</v>
      </c>
      <c r="F133" s="63"/>
      <c r="G133" s="53"/>
      <c r="H133" s="23" t="n">
        <v>247.53</v>
      </c>
      <c r="I133" s="53"/>
      <c r="J133" s="56" t="n">
        <f aca="false">K133/D133</f>
        <v>86.7010885700149</v>
      </c>
      <c r="K133" s="55" t="n">
        <f aca="false">L133+M133+E133</f>
        <v>52566.87</v>
      </c>
      <c r="L133" s="55" t="n">
        <f aca="false">F133*1163</f>
        <v>0</v>
      </c>
      <c r="M133" s="55" t="n">
        <f aca="false">G133*9.5</f>
        <v>0</v>
      </c>
      <c r="O133" s="17"/>
    </row>
    <row r="134" customFormat="false" ht="13.8" hidden="false" customHeight="false" outlineLevel="0" collapsed="false">
      <c r="A134" s="50" t="n">
        <v>15</v>
      </c>
      <c r="B134" s="37" t="s">
        <v>129</v>
      </c>
      <c r="C134" s="51" t="n">
        <v>10</v>
      </c>
      <c r="D134" s="51" t="n">
        <v>712.92</v>
      </c>
      <c r="E134" s="23" t="n">
        <v>9408.81</v>
      </c>
      <c r="F134" s="53"/>
      <c r="G134" s="53"/>
      <c r="H134" s="23" t="n">
        <v>245.52</v>
      </c>
      <c r="I134" s="53"/>
      <c r="J134" s="56" t="n">
        <f aca="false">K134/D134</f>
        <v>13.1975677495371</v>
      </c>
      <c r="K134" s="55" t="n">
        <f aca="false">L134+M134+E134</f>
        <v>9408.81</v>
      </c>
      <c r="L134" s="55" t="n">
        <f aca="false">F134*1163</f>
        <v>0</v>
      </c>
      <c r="M134" s="55" t="n">
        <f aca="false">G134*9.5</f>
        <v>0</v>
      </c>
      <c r="O134" s="17"/>
    </row>
    <row r="135" customFormat="false" ht="23.85" hidden="false" customHeight="false" outlineLevel="0" collapsed="false">
      <c r="A135" s="50" t="n">
        <v>16</v>
      </c>
      <c r="B135" s="37" t="s">
        <v>130</v>
      </c>
      <c r="C135" s="51" t="n">
        <v>30</v>
      </c>
      <c r="D135" s="52" t="n">
        <v>350</v>
      </c>
      <c r="E135" s="23" t="n">
        <v>444.54</v>
      </c>
      <c r="F135" s="53"/>
      <c r="G135" s="23" t="n">
        <v>246.79</v>
      </c>
      <c r="H135" s="53"/>
      <c r="I135" s="53"/>
      <c r="J135" s="56" t="n">
        <f aca="false">K135/D135</f>
        <v>7.9687</v>
      </c>
      <c r="K135" s="55" t="n">
        <f aca="false">L135+M135+E135</f>
        <v>2789.045</v>
      </c>
      <c r="L135" s="55" t="n">
        <f aca="false">F135*1163</f>
        <v>0</v>
      </c>
      <c r="M135" s="55" t="n">
        <f aca="false">G135*9.5</f>
        <v>2344.505</v>
      </c>
      <c r="O135" s="17"/>
    </row>
    <row r="136" customFormat="false" ht="23.85" hidden="false" customHeight="false" outlineLevel="0" collapsed="false">
      <c r="A136" s="50" t="n">
        <v>17</v>
      </c>
      <c r="B136" s="37" t="s">
        <v>131</v>
      </c>
      <c r="C136" s="51"/>
      <c r="D136" s="52" t="n">
        <v>1166.8</v>
      </c>
      <c r="E136" s="23" t="n">
        <v>9199.5</v>
      </c>
      <c r="F136" s="53"/>
      <c r="G136" s="60"/>
      <c r="H136" s="59" t="n">
        <v>1</v>
      </c>
      <c r="I136" s="53"/>
      <c r="J136" s="56" t="n">
        <f aca="false">K136/D136</f>
        <v>7.88438464175523</v>
      </c>
      <c r="K136" s="55" t="n">
        <f aca="false">L136+M136+E136</f>
        <v>9199.5</v>
      </c>
      <c r="L136" s="55" t="n">
        <f aca="false">F136*1163</f>
        <v>0</v>
      </c>
      <c r="M136" s="55" t="n">
        <f aca="false">G136*9.5</f>
        <v>0</v>
      </c>
      <c r="O136" s="17"/>
    </row>
    <row r="137" customFormat="false" ht="13.8" hidden="false" customHeight="false" outlineLevel="0" collapsed="false">
      <c r="A137" s="64"/>
      <c r="B137" s="65" t="s">
        <v>66</v>
      </c>
      <c r="C137" s="66" t="n">
        <f aca="false">SUM(C120:C136)</f>
        <v>2451</v>
      </c>
      <c r="D137" s="66" t="n">
        <f aca="false">SUM(D120:D136)</f>
        <v>13509.46</v>
      </c>
      <c r="E137" s="66" t="n">
        <f aca="false">SUM(E120:E136)</f>
        <v>457278.58</v>
      </c>
      <c r="F137" s="66" t="n">
        <f aca="false">SUM(F120:F136)</f>
        <v>412.26</v>
      </c>
      <c r="G137" s="66" t="n">
        <f aca="false">SUM(G120:G136)</f>
        <v>66822.66</v>
      </c>
      <c r="H137" s="66" t="n">
        <f aca="false">SUM(H120:H136)</f>
        <v>4885.1</v>
      </c>
      <c r="I137" s="67"/>
      <c r="J137" s="68"/>
      <c r="K137" s="68"/>
      <c r="L137" s="68"/>
      <c r="M137" s="69"/>
      <c r="O137" s="17"/>
    </row>
    <row r="138" customFormat="false" ht="13.8" hidden="false" customHeight="false" outlineLevel="0" collapsed="false">
      <c r="A138" s="64"/>
      <c r="B138" s="65" t="s">
        <v>67</v>
      </c>
      <c r="C138" s="66"/>
      <c r="D138" s="66"/>
      <c r="E138" s="66"/>
      <c r="F138" s="66"/>
      <c r="G138" s="66"/>
      <c r="H138" s="66"/>
      <c r="I138" s="69"/>
      <c r="J138" s="70" t="n">
        <f aca="false">SUM(J120:J136)/17</f>
        <v>148.60406280545</v>
      </c>
      <c r="K138" s="69"/>
      <c r="L138" s="69"/>
      <c r="M138" s="69"/>
      <c r="O138" s="17"/>
    </row>
    <row r="139" customFormat="false" ht="16.5" hidden="false" customHeight="true" outlineLevel="0" collapsed="false">
      <c r="O139" s="17"/>
    </row>
    <row r="140" customFormat="false" ht="17.9" hidden="false" customHeight="true" outlineLevel="0" collapsed="false">
      <c r="O140" s="17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7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7"/>
    </row>
    <row r="143" customFormat="false" ht="13.8" hidden="false" customHeight="false" outlineLevel="0" collapsed="false">
      <c r="A143" s="49" t="s">
        <v>132</v>
      </c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O143" s="17"/>
    </row>
    <row r="144" customFormat="false" ht="38.05" hidden="false" customHeight="true" outlineLevel="0" collapsed="false">
      <c r="A144" s="71" t="n">
        <v>1</v>
      </c>
      <c r="B144" s="72" t="s">
        <v>133</v>
      </c>
      <c r="C144" s="73" t="n">
        <v>756</v>
      </c>
      <c r="D144" s="73" t="n">
        <v>8204.3</v>
      </c>
      <c r="E144" s="23" t="n">
        <v>92480.72</v>
      </c>
      <c r="F144" s="23" t="n">
        <v>2151.38</v>
      </c>
      <c r="G144" s="53"/>
      <c r="H144" s="23" t="n">
        <v>1919.44</v>
      </c>
      <c r="I144" s="53"/>
      <c r="J144" s="74" t="n">
        <f aca="false">K144/D144</f>
        <v>316.240954133808</v>
      </c>
      <c r="K144" s="75" t="n">
        <f aca="false">L144+M144+E144</f>
        <v>2594535.66</v>
      </c>
      <c r="L144" s="75" t="n">
        <f aca="false">F144*1163</f>
        <v>2502054.94</v>
      </c>
      <c r="M144" s="75" t="n">
        <f aca="false">G144*9.5</f>
        <v>0</v>
      </c>
      <c r="O144" s="17"/>
    </row>
    <row r="145" customFormat="false" ht="26.85" hidden="false" customHeight="true" outlineLevel="0" collapsed="false">
      <c r="A145" s="71" t="n">
        <v>2</v>
      </c>
      <c r="B145" s="72" t="s">
        <v>134</v>
      </c>
      <c r="C145" s="73" t="n">
        <v>810</v>
      </c>
      <c r="D145" s="73" t="n">
        <v>11225.1</v>
      </c>
      <c r="E145" s="23" t="n">
        <v>237120.58</v>
      </c>
      <c r="F145" s="23" t="n">
        <v>972.92</v>
      </c>
      <c r="G145" s="23" t="n">
        <v>54144.08</v>
      </c>
      <c r="H145" s="23" t="n">
        <v>14899.92</v>
      </c>
      <c r="I145" s="53"/>
      <c r="J145" s="74" t="n">
        <f aca="false">K145/D145</f>
        <v>167.748643664644</v>
      </c>
      <c r="K145" s="75" t="n">
        <f aca="false">L145+M145+E145</f>
        <v>1882995.3</v>
      </c>
      <c r="L145" s="75" t="n">
        <f aca="false">F145*1163</f>
        <v>1131505.96</v>
      </c>
      <c r="M145" s="75" t="n">
        <f aca="false">G145*9.5</f>
        <v>514368.76</v>
      </c>
      <c r="O145" s="17"/>
    </row>
    <row r="146" customFormat="false" ht="41" hidden="false" customHeight="true" outlineLevel="0" collapsed="false">
      <c r="A146" s="71" t="n">
        <v>3</v>
      </c>
      <c r="B146" s="72" t="s">
        <v>135</v>
      </c>
      <c r="C146" s="76" t="n">
        <v>135</v>
      </c>
      <c r="D146" s="73" t="n">
        <v>823</v>
      </c>
      <c r="E146" s="23" t="n">
        <v>26391.62</v>
      </c>
      <c r="F146" s="23" t="n">
        <v>87.02</v>
      </c>
      <c r="G146" s="53"/>
      <c r="H146" s="23" t="n">
        <v>203.16</v>
      </c>
      <c r="I146" s="23" t="n">
        <v>78.32</v>
      </c>
      <c r="J146" s="74" t="n">
        <f aca="false">K146/D146</f>
        <v>155.03752126367</v>
      </c>
      <c r="K146" s="75" t="n">
        <f aca="false">L146+M146+E146</f>
        <v>127595.88</v>
      </c>
      <c r="L146" s="75" t="n">
        <f aca="false">F146*1163</f>
        <v>101204.26</v>
      </c>
      <c r="M146" s="75" t="n">
        <f aca="false">G146*9.5</f>
        <v>0</v>
      </c>
      <c r="O146" s="17"/>
    </row>
    <row r="147" customFormat="false" ht="36.55" hidden="false" customHeight="true" outlineLevel="0" collapsed="false">
      <c r="A147" s="71" t="n">
        <v>4</v>
      </c>
      <c r="B147" s="72" t="s">
        <v>136</v>
      </c>
      <c r="C147" s="73" t="n">
        <v>1995</v>
      </c>
      <c r="D147" s="73" t="n">
        <v>20329.4</v>
      </c>
      <c r="E147" s="23" t="n">
        <v>352501.1</v>
      </c>
      <c r="F147" s="23" t="n">
        <v>2127.97</v>
      </c>
      <c r="G147" s="53"/>
      <c r="H147" s="23" t="n">
        <v>46407.52</v>
      </c>
      <c r="I147" s="53"/>
      <c r="J147" s="74" t="n">
        <f aca="false">K147/D147</f>
        <v>139.075929933987</v>
      </c>
      <c r="K147" s="75" t="n">
        <f aca="false">L147+M147+E147</f>
        <v>2827330.21</v>
      </c>
      <c r="L147" s="75" t="n">
        <f aca="false">F147*1163</f>
        <v>2474829.11</v>
      </c>
      <c r="M147" s="75" t="n">
        <f aca="false">G147*9.5</f>
        <v>0</v>
      </c>
      <c r="O147" s="17"/>
    </row>
    <row r="148" customFormat="false" ht="37.3" hidden="false" customHeight="true" outlineLevel="0" collapsed="false">
      <c r="A148" s="71" t="n">
        <v>5</v>
      </c>
      <c r="B148" s="72" t="s">
        <v>137</v>
      </c>
      <c r="C148" s="73" t="n">
        <v>1031</v>
      </c>
      <c r="D148" s="73" t="n">
        <v>4949.65</v>
      </c>
      <c r="E148" s="23" t="n">
        <v>113369.42</v>
      </c>
      <c r="F148" s="23" t="n">
        <v>467.9</v>
      </c>
      <c r="G148" s="53"/>
      <c r="H148" s="23" t="n">
        <v>3505.46</v>
      </c>
      <c r="I148" s="53"/>
      <c r="J148" s="74" t="n">
        <f aca="false">K148/D148</f>
        <v>132.845174911357</v>
      </c>
      <c r="K148" s="75" t="n">
        <f aca="false">L148+M148+E148</f>
        <v>657537.12</v>
      </c>
      <c r="L148" s="75" t="n">
        <f aca="false">F148*1163</f>
        <v>544167.7</v>
      </c>
      <c r="M148" s="75" t="n">
        <f aca="false">G148*9.5</f>
        <v>0</v>
      </c>
      <c r="O148" s="17"/>
    </row>
    <row r="149" customFormat="false" ht="29.85" hidden="false" customHeight="true" outlineLevel="0" collapsed="false">
      <c r="A149" s="71" t="n">
        <v>6</v>
      </c>
      <c r="B149" s="72" t="s">
        <v>138</v>
      </c>
      <c r="C149" s="73" t="n">
        <v>761</v>
      </c>
      <c r="D149" s="73" t="n">
        <v>2161.7</v>
      </c>
      <c r="E149" s="23" t="n">
        <v>35582.13</v>
      </c>
      <c r="F149" s="23" t="n">
        <v>208.5</v>
      </c>
      <c r="G149" s="53"/>
      <c r="H149" s="23" t="n">
        <v>952.8</v>
      </c>
      <c r="I149" s="53"/>
      <c r="J149" s="74" t="n">
        <f aca="false">K149/D149</f>
        <v>128.633774344266</v>
      </c>
      <c r="K149" s="75" t="n">
        <f aca="false">L149+M149+E149</f>
        <v>278067.63</v>
      </c>
      <c r="L149" s="75" t="n">
        <f aca="false">F149*1163</f>
        <v>242485.5</v>
      </c>
      <c r="M149" s="75" t="n">
        <f aca="false">G149*9.5</f>
        <v>0</v>
      </c>
      <c r="O149" s="17"/>
    </row>
    <row r="150" customFormat="false" ht="27.6" hidden="false" customHeight="true" outlineLevel="0" collapsed="false">
      <c r="A150" s="71" t="n">
        <v>7</v>
      </c>
      <c r="B150" s="72" t="s">
        <v>139</v>
      </c>
      <c r="C150" s="73" t="n">
        <v>125</v>
      </c>
      <c r="D150" s="73" t="n">
        <v>616.3</v>
      </c>
      <c r="E150" s="23" t="n">
        <v>16862.81</v>
      </c>
      <c r="F150" s="23" t="n">
        <v>53.32</v>
      </c>
      <c r="G150" s="53"/>
      <c r="H150" s="23" t="n">
        <v>266.8</v>
      </c>
      <c r="I150" s="60"/>
      <c r="J150" s="74" t="n">
        <f aca="false">K150/D150</f>
        <v>127.979831251014</v>
      </c>
      <c r="K150" s="75" t="n">
        <f aca="false">L150+M150+E150</f>
        <v>78873.97</v>
      </c>
      <c r="L150" s="75" t="n">
        <f aca="false">F150*1163</f>
        <v>62011.16</v>
      </c>
      <c r="M150" s="75" t="n">
        <f aca="false">G150*9.5</f>
        <v>0</v>
      </c>
      <c r="O150" s="17"/>
    </row>
    <row r="151" customFormat="false" ht="27.6" hidden="false" customHeight="true" outlineLevel="0" collapsed="false">
      <c r="A151" s="71" t="n">
        <v>8</v>
      </c>
      <c r="B151" s="72" t="s">
        <v>140</v>
      </c>
      <c r="C151" s="73" t="n">
        <v>1125</v>
      </c>
      <c r="D151" s="73" t="n">
        <v>9098.4</v>
      </c>
      <c r="E151" s="23" t="n">
        <v>165643.01</v>
      </c>
      <c r="F151" s="23" t="n">
        <v>751.07</v>
      </c>
      <c r="G151" s="53"/>
      <c r="H151" s="23" t="n">
        <v>5523.86</v>
      </c>
      <c r="I151" s="59" t="n">
        <v>17.87</v>
      </c>
      <c r="J151" s="74" t="n">
        <f aca="false">K151/D151</f>
        <v>114.211006330783</v>
      </c>
      <c r="K151" s="75" t="n">
        <f aca="false">L151+M151+E151</f>
        <v>1039137.42</v>
      </c>
      <c r="L151" s="75" t="n">
        <f aca="false">F151*1163</f>
        <v>873494.41</v>
      </c>
      <c r="M151" s="75" t="n">
        <f aca="false">G151*9.5</f>
        <v>0</v>
      </c>
      <c r="O151" s="17"/>
    </row>
    <row r="152" customFormat="false" ht="35.05" hidden="false" customHeight="false" outlineLevel="0" collapsed="false">
      <c r="A152" s="71" t="n">
        <v>9</v>
      </c>
      <c r="B152" s="72" t="s">
        <v>141</v>
      </c>
      <c r="C152" s="73" t="n">
        <v>910</v>
      </c>
      <c r="D152" s="73" t="n">
        <v>2539.5</v>
      </c>
      <c r="E152" s="23" t="n">
        <v>78239.39</v>
      </c>
      <c r="F152" s="23" t="n">
        <v>114.03</v>
      </c>
      <c r="G152" s="23" t="n">
        <v>259.45</v>
      </c>
      <c r="H152" s="23" t="n">
        <v>2157.3</v>
      </c>
      <c r="I152" s="59" t="n">
        <v>101.92</v>
      </c>
      <c r="J152" s="74" t="n">
        <f aca="false">K152/D152</f>
        <v>84.0012029927151</v>
      </c>
      <c r="K152" s="75" t="n">
        <f aca="false">L152+M152+E152</f>
        <v>213321.055</v>
      </c>
      <c r="L152" s="75" t="n">
        <f aca="false">F152*1163</f>
        <v>132616.89</v>
      </c>
      <c r="M152" s="75" t="n">
        <f aca="false">G152*9.5</f>
        <v>2464.775</v>
      </c>
      <c r="O152" s="17"/>
    </row>
    <row r="153" customFormat="false" ht="28.35" hidden="false" customHeight="true" outlineLevel="0" collapsed="false">
      <c r="A153" s="71" t="n">
        <v>10</v>
      </c>
      <c r="B153" s="72" t="s">
        <v>142</v>
      </c>
      <c r="C153" s="73" t="n">
        <v>50</v>
      </c>
      <c r="D153" s="73" t="n">
        <v>459.1</v>
      </c>
      <c r="E153" s="23" t="n">
        <v>4205.13</v>
      </c>
      <c r="F153" s="25"/>
      <c r="G153" s="59" t="n">
        <v>2978.37</v>
      </c>
      <c r="H153" s="60"/>
      <c r="I153" s="60"/>
      <c r="J153" s="74" t="n">
        <f aca="false">K153/D153</f>
        <v>70.7899041603137</v>
      </c>
      <c r="K153" s="75" t="n">
        <f aca="false">L153+M153+E153</f>
        <v>32499.645</v>
      </c>
      <c r="L153" s="75" t="n">
        <f aca="false">F153*1163</f>
        <v>0</v>
      </c>
      <c r="M153" s="75" t="n">
        <f aca="false">G153*9.5</f>
        <v>28294.515</v>
      </c>
      <c r="O153" s="17"/>
    </row>
    <row r="154" customFormat="false" ht="23.85" hidden="false" customHeight="false" outlineLevel="0" collapsed="false">
      <c r="A154" s="71" t="n">
        <v>11</v>
      </c>
      <c r="B154" s="72" t="s">
        <v>143</v>
      </c>
      <c r="C154" s="73" t="n">
        <v>40</v>
      </c>
      <c r="D154" s="73" t="n">
        <v>193</v>
      </c>
      <c r="E154" s="23" t="n">
        <v>1685.61</v>
      </c>
      <c r="F154" s="25"/>
      <c r="G154" s="59" t="n">
        <v>1194.96</v>
      </c>
      <c r="H154" s="23" t="n">
        <v>34</v>
      </c>
      <c r="I154" s="60"/>
      <c r="J154" s="74" t="n">
        <f aca="false">K154/D154</f>
        <v>67.5530051813472</v>
      </c>
      <c r="K154" s="75" t="n">
        <f aca="false">L154+M154+E154</f>
        <v>13037.73</v>
      </c>
      <c r="L154" s="75" t="n">
        <f aca="false">F154*1163</f>
        <v>0</v>
      </c>
      <c r="M154" s="75" t="n">
        <f aca="false">G154*9.5</f>
        <v>11352.12</v>
      </c>
      <c r="O154" s="17"/>
    </row>
    <row r="155" customFormat="false" ht="23.85" hidden="false" customHeight="false" outlineLevel="0" collapsed="false">
      <c r="A155" s="71" t="n">
        <v>12</v>
      </c>
      <c r="B155" s="72" t="s">
        <v>144</v>
      </c>
      <c r="C155" s="73" t="n">
        <v>130</v>
      </c>
      <c r="D155" s="73" t="n">
        <v>2840.4</v>
      </c>
      <c r="E155" s="59" t="n">
        <v>121184.51</v>
      </c>
      <c r="F155" s="53"/>
      <c r="G155" s="53"/>
      <c r="H155" s="23" t="n">
        <v>2434.95</v>
      </c>
      <c r="I155" s="53"/>
      <c r="J155" s="74" t="n">
        <f aca="false">K155/D155</f>
        <v>42.6645930150683</v>
      </c>
      <c r="K155" s="75" t="n">
        <f aca="false">L155+M155+E155</f>
        <v>121184.51</v>
      </c>
      <c r="L155" s="75" t="n">
        <f aca="false">F155*1163</f>
        <v>0</v>
      </c>
      <c r="M155" s="75" t="n">
        <f aca="false">G155*9.5</f>
        <v>0</v>
      </c>
      <c r="O155" s="17"/>
    </row>
    <row r="156" customFormat="false" ht="23.85" hidden="false" customHeight="false" outlineLevel="0" collapsed="false">
      <c r="A156" s="71" t="n">
        <v>13</v>
      </c>
      <c r="B156" s="72" t="s">
        <v>145</v>
      </c>
      <c r="C156" s="73" t="n">
        <v>50</v>
      </c>
      <c r="D156" s="73" t="n">
        <v>204.2</v>
      </c>
      <c r="E156" s="23" t="n">
        <v>5033.73</v>
      </c>
      <c r="F156" s="25"/>
      <c r="G156" s="53"/>
      <c r="H156" s="23" t="n">
        <v>123.84</v>
      </c>
      <c r="I156" s="60"/>
      <c r="J156" s="74" t="n">
        <f aca="false">K156/D156</f>
        <v>24.6509794319295</v>
      </c>
      <c r="K156" s="75" t="n">
        <f aca="false">L156+M156+E156</f>
        <v>5033.73</v>
      </c>
      <c r="L156" s="75" t="n">
        <f aca="false">F156*1163</f>
        <v>0</v>
      </c>
      <c r="M156" s="75" t="n">
        <f aca="false">G156*9.5</f>
        <v>0</v>
      </c>
      <c r="O156" s="17"/>
    </row>
    <row r="157" customFormat="false" ht="13.8" hidden="false" customHeight="false" outlineLevel="0" collapsed="false">
      <c r="A157" s="64"/>
      <c r="B157" s="65" t="s">
        <v>66</v>
      </c>
      <c r="C157" s="66" t="n">
        <f aca="false">SUM(C144:C156)</f>
        <v>7918</v>
      </c>
      <c r="D157" s="66" t="n">
        <f aca="false">SUM(D144:D156)</f>
        <v>63644.05</v>
      </c>
      <c r="E157" s="77" t="n">
        <f aca="false">SUM(E144:E156)</f>
        <v>1250299.76</v>
      </c>
      <c r="F157" s="77" t="n">
        <f aca="false">SUM(F144:F156)</f>
        <v>6934.11</v>
      </c>
      <c r="G157" s="77" t="n">
        <f aca="false">SUM(G144:G156)</f>
        <v>58576.86</v>
      </c>
      <c r="H157" s="77" t="n">
        <f aca="false">SUM(H144:H156)</f>
        <v>78429.05</v>
      </c>
      <c r="I157" s="78" t="n">
        <f aca="false">SUM(I144:I156)</f>
        <v>198.11</v>
      </c>
      <c r="J157" s="69"/>
      <c r="K157" s="69"/>
      <c r="L157" s="69"/>
      <c r="M157" s="69"/>
      <c r="O157" s="79"/>
    </row>
    <row r="158" customFormat="false" ht="13.8" hidden="false" customHeight="false" outlineLevel="0" collapsed="false">
      <c r="A158" s="64"/>
      <c r="B158" s="65" t="s">
        <v>67</v>
      </c>
      <c r="C158" s="66"/>
      <c r="D158" s="66"/>
      <c r="E158" s="66"/>
      <c r="F158" s="66"/>
      <c r="G158" s="66"/>
      <c r="H158" s="66"/>
      <c r="I158" s="80"/>
      <c r="J158" s="80" t="n">
        <f aca="false">SUM(J144:J156)/13</f>
        <v>120.879424662685</v>
      </c>
      <c r="K158" s="69"/>
      <c r="L158" s="69"/>
      <c r="M158" s="69"/>
      <c r="O158" s="79"/>
    </row>
    <row r="159" customFormat="false" ht="14.25" hidden="false" customHeight="true" outlineLevel="0" collapsed="false">
      <c r="C159" s="45"/>
      <c r="D159" s="45"/>
      <c r="E159" s="45"/>
      <c r="F159" s="45"/>
      <c r="G159" s="45"/>
      <c r="H159" s="45"/>
      <c r="I159" s="45"/>
      <c r="J159" s="45"/>
      <c r="K159" s="47"/>
      <c r="L159" s="47"/>
      <c r="M159" s="47"/>
      <c r="O159" s="79"/>
    </row>
    <row r="160" customFormat="false" ht="13.8" hidden="true" customHeight="false" outlineLevel="0" collapsed="false">
      <c r="C160" s="45"/>
      <c r="D160" s="45"/>
      <c r="E160" s="45"/>
      <c r="F160" s="45"/>
      <c r="G160" s="45"/>
      <c r="H160" s="45"/>
      <c r="I160" s="45"/>
      <c r="J160" s="45"/>
      <c r="K160" s="47"/>
      <c r="L160" s="47"/>
      <c r="M160" s="47"/>
      <c r="O160" s="79"/>
    </row>
    <row r="161" customFormat="false" ht="13.8" hidden="true" customHeight="false" outlineLevel="0" collapsed="false">
      <c r="C161" s="45"/>
      <c r="D161" s="45"/>
      <c r="E161" s="45"/>
      <c r="F161" s="45"/>
      <c r="G161" s="45"/>
      <c r="H161" s="45"/>
      <c r="I161" s="45"/>
      <c r="J161" s="45"/>
      <c r="K161" s="47"/>
      <c r="L161" s="47"/>
      <c r="M161" s="47"/>
      <c r="O161" s="79"/>
    </row>
    <row r="162" customFormat="false" ht="7.45" hidden="false" customHeight="true" outlineLevel="0" collapsed="false">
      <c r="F162" s="24"/>
      <c r="H162" s="45"/>
      <c r="I162" s="45"/>
      <c r="J162" s="45"/>
      <c r="O162" s="79"/>
    </row>
    <row r="163" customFormat="false" ht="7.45" hidden="false" customHeight="true" outlineLevel="0" collapsed="false">
      <c r="H163" s="45"/>
      <c r="I163" s="45"/>
      <c r="J163" s="45"/>
      <c r="O163" s="79"/>
    </row>
    <row r="164" customFormat="false" ht="7.45" hidden="false" customHeight="true" outlineLevel="0" collapsed="false">
      <c r="H164" s="45"/>
      <c r="I164" s="45"/>
      <c r="J164" s="45"/>
      <c r="O164" s="79"/>
    </row>
    <row r="165" customFormat="false" ht="25.5" hidden="false" customHeight="true" outlineLevel="0" collapsed="false">
      <c r="A165" s="4" t="s">
        <v>1</v>
      </c>
      <c r="B165" s="5" t="s">
        <v>2</v>
      </c>
      <c r="C165" s="5" t="s">
        <v>3</v>
      </c>
      <c r="D165" s="5" t="s">
        <v>4</v>
      </c>
      <c r="E165" s="5" t="s">
        <v>5</v>
      </c>
      <c r="F165" s="5"/>
      <c r="G165" s="5"/>
      <c r="H165" s="5"/>
      <c r="I165" s="5"/>
      <c r="J165" s="5" t="s">
        <v>6</v>
      </c>
      <c r="K165" s="5" t="s">
        <v>7</v>
      </c>
      <c r="L165" s="5"/>
      <c r="M165" s="5"/>
      <c r="O165" s="79"/>
    </row>
    <row r="166" customFormat="false" ht="35.05" hidden="false" customHeight="false" outlineLevel="0" collapsed="false">
      <c r="A166" s="4"/>
      <c r="B166" s="5"/>
      <c r="C166" s="5"/>
      <c r="D166" s="5"/>
      <c r="E166" s="5" t="s">
        <v>8</v>
      </c>
      <c r="F166" s="5" t="s">
        <v>9</v>
      </c>
      <c r="G166" s="5" t="s">
        <v>10</v>
      </c>
      <c r="H166" s="5" t="s">
        <v>11</v>
      </c>
      <c r="I166" s="5" t="s">
        <v>12</v>
      </c>
      <c r="J166" s="5"/>
      <c r="K166" s="5" t="s">
        <v>13</v>
      </c>
      <c r="L166" s="5" t="s">
        <v>14</v>
      </c>
      <c r="M166" s="5" t="s">
        <v>15</v>
      </c>
      <c r="O166" s="79"/>
    </row>
    <row r="167" customFormat="false" ht="13.8" hidden="false" customHeight="false" outlineLevel="0" collapsed="false">
      <c r="A167" s="49" t="s">
        <v>146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O167" s="79"/>
    </row>
    <row r="168" customFormat="false" ht="17.15" hidden="false" customHeight="true" outlineLevel="0" collapsed="false">
      <c r="A168" s="50" t="n">
        <v>1</v>
      </c>
      <c r="B168" s="81" t="s">
        <v>147</v>
      </c>
      <c r="C168" s="82" t="n">
        <v>6</v>
      </c>
      <c r="D168" s="82" t="n">
        <v>26</v>
      </c>
      <c r="E168" s="23" t="n">
        <v>38</v>
      </c>
      <c r="F168" s="83"/>
      <c r="G168" s="23" t="n">
        <v>588.25</v>
      </c>
      <c r="H168" s="83"/>
      <c r="I168" s="83"/>
      <c r="J168" s="84" t="n">
        <f aca="false">K168/D168</f>
        <v>216.399038461538</v>
      </c>
      <c r="K168" s="85" t="n">
        <f aca="false">L168+M168+E168</f>
        <v>5626.375</v>
      </c>
      <c r="L168" s="86" t="n">
        <f aca="false">F168*1163</f>
        <v>0</v>
      </c>
      <c r="M168" s="86" t="n">
        <f aca="false">G168*9.5</f>
        <v>5588.375</v>
      </c>
      <c r="O168" s="79"/>
    </row>
    <row r="169" customFormat="false" ht="23.85" hidden="false" customHeight="false" outlineLevel="0" collapsed="false">
      <c r="A169" s="50" t="n">
        <v>2</v>
      </c>
      <c r="B169" s="81" t="s">
        <v>148</v>
      </c>
      <c r="C169" s="82" t="n">
        <v>50</v>
      </c>
      <c r="D169" s="82" t="n">
        <v>426.8</v>
      </c>
      <c r="E169" s="23" t="n">
        <v>5035.36</v>
      </c>
      <c r="F169" s="23" t="n">
        <v>54.8</v>
      </c>
      <c r="G169" s="83"/>
      <c r="H169" s="23" t="n">
        <v>62.85</v>
      </c>
      <c r="I169" s="23" t="n">
        <v>13.85</v>
      </c>
      <c r="J169" s="84" t="n">
        <f aca="false">K169/D169</f>
        <v>161.124086223055</v>
      </c>
      <c r="K169" s="85" t="n">
        <f aca="false">L169+M169+E169</f>
        <v>68767.76</v>
      </c>
      <c r="L169" s="85" t="n">
        <f aca="false">F169*1163</f>
        <v>63732.4</v>
      </c>
      <c r="M169" s="86" t="n">
        <f aca="false">G169*9.5</f>
        <v>0</v>
      </c>
      <c r="O169" s="79"/>
    </row>
    <row r="170" customFormat="false" ht="23.85" hidden="false" customHeight="true" outlineLevel="0" collapsed="false">
      <c r="A170" s="50" t="n">
        <v>3</v>
      </c>
      <c r="B170" s="81" t="s">
        <v>149</v>
      </c>
      <c r="C170" s="82" t="n">
        <v>90</v>
      </c>
      <c r="D170" s="82" t="n">
        <v>761.3</v>
      </c>
      <c r="E170" s="23" t="n">
        <v>3765.96</v>
      </c>
      <c r="F170" s="23" t="n">
        <v>100.81</v>
      </c>
      <c r="G170" s="83"/>
      <c r="H170" s="23" t="n">
        <v>79</v>
      </c>
      <c r="I170" s="23" t="n">
        <v>20</v>
      </c>
      <c r="J170" s="84" t="n">
        <f aca="false">K170/D170</f>
        <v>158.949152765007</v>
      </c>
      <c r="K170" s="85" t="n">
        <f aca="false">L170+M170+E170</f>
        <v>121007.99</v>
      </c>
      <c r="L170" s="86" t="n">
        <f aca="false">F170*1163</f>
        <v>117242.03</v>
      </c>
      <c r="M170" s="86" t="n">
        <f aca="false">G170*9.5</f>
        <v>0</v>
      </c>
      <c r="O170" s="79"/>
    </row>
    <row r="171" customFormat="false" ht="13.8" hidden="false" customHeight="false" outlineLevel="0" collapsed="false">
      <c r="A171" s="50" t="n">
        <v>4</v>
      </c>
      <c r="B171" s="81" t="s">
        <v>150</v>
      </c>
      <c r="C171" s="82" t="n">
        <v>50</v>
      </c>
      <c r="D171" s="82" t="n">
        <v>122.1</v>
      </c>
      <c r="E171" s="23" t="n">
        <v>18472.31</v>
      </c>
      <c r="F171" s="83"/>
      <c r="G171" s="83"/>
      <c r="H171" s="25"/>
      <c r="I171" s="25"/>
      <c r="J171" s="84" t="n">
        <f aca="false">K171/D171</f>
        <v>151.28837018837</v>
      </c>
      <c r="K171" s="85" t="n">
        <f aca="false">L171+M171+E171</f>
        <v>18472.31</v>
      </c>
      <c r="L171" s="86" t="n">
        <f aca="false">F171*1163</f>
        <v>0</v>
      </c>
      <c r="M171" s="86" t="n">
        <f aca="false">G171*9.5</f>
        <v>0</v>
      </c>
      <c r="O171" s="79"/>
    </row>
    <row r="172" customFormat="false" ht="23.85" hidden="false" customHeight="false" outlineLevel="0" collapsed="false">
      <c r="A172" s="50" t="n">
        <v>5</v>
      </c>
      <c r="B172" s="81" t="s">
        <v>151</v>
      </c>
      <c r="C172" s="82" t="n">
        <v>28</v>
      </c>
      <c r="D172" s="82" t="n">
        <v>150</v>
      </c>
      <c r="E172" s="23" t="n">
        <v>17854.86</v>
      </c>
      <c r="F172" s="63"/>
      <c r="G172" s="83"/>
      <c r="H172" s="83"/>
      <c r="I172" s="83"/>
      <c r="J172" s="84" t="n">
        <f aca="false">K172/D172</f>
        <v>119.0324</v>
      </c>
      <c r="K172" s="85" t="n">
        <f aca="false">L172+M172+E172</f>
        <v>17854.86</v>
      </c>
      <c r="L172" s="86" t="n">
        <f aca="false">F172*1163</f>
        <v>0</v>
      </c>
      <c r="M172" s="86" t="n">
        <f aca="false">G172*9.5</f>
        <v>0</v>
      </c>
      <c r="O172" s="79"/>
    </row>
    <row r="173" customFormat="false" ht="13.8" hidden="false" customHeight="false" outlineLevel="0" collapsed="false">
      <c r="A173" s="50" t="n">
        <v>6</v>
      </c>
      <c r="B173" s="81" t="s">
        <v>152</v>
      </c>
      <c r="C173" s="82" t="n">
        <v>200</v>
      </c>
      <c r="D173" s="82" t="n">
        <v>1766.1</v>
      </c>
      <c r="E173" s="23" t="n">
        <v>4881.56</v>
      </c>
      <c r="F173" s="23" t="n">
        <v>128.97</v>
      </c>
      <c r="G173" s="83"/>
      <c r="H173" s="23" t="n">
        <v>191.32</v>
      </c>
      <c r="I173" s="83"/>
      <c r="J173" s="84" t="n">
        <f aca="false">K173/D173</f>
        <v>87.6924692826001</v>
      </c>
      <c r="K173" s="85" t="n">
        <f aca="false">L173+M173+E173</f>
        <v>154873.67</v>
      </c>
      <c r="L173" s="86" t="n">
        <f aca="false">F173*1163</f>
        <v>149992.11</v>
      </c>
      <c r="M173" s="86" t="n">
        <f aca="false">G173*9.5</f>
        <v>0</v>
      </c>
      <c r="O173" s="79"/>
    </row>
    <row r="174" customFormat="false" ht="13.8" hidden="false" customHeight="false" outlineLevel="0" collapsed="false">
      <c r="A174" s="50" t="n">
        <v>7</v>
      </c>
      <c r="B174" s="81" t="s">
        <v>153</v>
      </c>
      <c r="C174" s="82" t="n">
        <v>52</v>
      </c>
      <c r="D174" s="82" t="n">
        <v>1060.2</v>
      </c>
      <c r="E174" s="23" t="n">
        <v>3182.32</v>
      </c>
      <c r="F174" s="23" t="n">
        <v>75.42</v>
      </c>
      <c r="G174" s="83"/>
      <c r="H174" s="23" t="n">
        <v>74</v>
      </c>
      <c r="I174" s="83"/>
      <c r="J174" s="84" t="n">
        <f aca="false">K174/D174</f>
        <v>85.7345595170723</v>
      </c>
      <c r="K174" s="85" t="n">
        <f aca="false">L174+M174+E174</f>
        <v>90895.78</v>
      </c>
      <c r="L174" s="86" t="n">
        <f aca="false">F174*1163</f>
        <v>87713.46</v>
      </c>
      <c r="M174" s="86" t="n">
        <f aca="false">G174*9.5</f>
        <v>0</v>
      </c>
      <c r="O174" s="79"/>
    </row>
    <row r="175" customFormat="false" ht="13.8" hidden="false" customHeight="false" outlineLevel="0" collapsed="false">
      <c r="A175" s="50" t="n">
        <v>8</v>
      </c>
      <c r="B175" s="81" t="s">
        <v>154</v>
      </c>
      <c r="C175" s="82" t="n">
        <v>410</v>
      </c>
      <c r="D175" s="82" t="n">
        <v>1300.8</v>
      </c>
      <c r="E175" s="23" t="n">
        <v>4419.52</v>
      </c>
      <c r="F175" s="23" t="n">
        <v>89.39</v>
      </c>
      <c r="G175" s="83"/>
      <c r="H175" s="23" t="n">
        <v>220</v>
      </c>
      <c r="I175" s="83"/>
      <c r="J175" s="84" t="n">
        <f aca="false">K175/D175</f>
        <v>83.3180273677737</v>
      </c>
      <c r="K175" s="85" t="n">
        <f aca="false">L175+M175+E175</f>
        <v>108380.09</v>
      </c>
      <c r="L175" s="86" t="n">
        <f aca="false">F175*1163</f>
        <v>103960.57</v>
      </c>
      <c r="M175" s="86" t="n">
        <f aca="false">G175*9.5</f>
        <v>0</v>
      </c>
      <c r="O175" s="79"/>
    </row>
    <row r="176" customFormat="false" ht="13.8" hidden="false" customHeight="false" outlineLevel="0" collapsed="false">
      <c r="A176" s="50" t="n">
        <v>9</v>
      </c>
      <c r="B176" s="81" t="s">
        <v>155</v>
      </c>
      <c r="C176" s="82" t="n">
        <v>500</v>
      </c>
      <c r="D176" s="82" t="n">
        <v>2129.3</v>
      </c>
      <c r="E176" s="23" t="n">
        <v>17863.13</v>
      </c>
      <c r="F176" s="23" t="n">
        <v>135.94</v>
      </c>
      <c r="G176" s="83"/>
      <c r="H176" s="23" t="n">
        <v>378.69</v>
      </c>
      <c r="I176" s="83"/>
      <c r="J176" s="84" t="n">
        <f aca="false">K176/D176</f>
        <v>82.6381205090875</v>
      </c>
      <c r="K176" s="85" t="n">
        <f aca="false">L176+M176+E176</f>
        <v>175961.35</v>
      </c>
      <c r="L176" s="86" t="n">
        <f aca="false">F176*1163</f>
        <v>158098.22</v>
      </c>
      <c r="M176" s="86" t="n">
        <f aca="false">G176*9.5</f>
        <v>0</v>
      </c>
      <c r="O176" s="79"/>
    </row>
    <row r="177" customFormat="false" ht="29.85" hidden="false" customHeight="true" outlineLevel="0" collapsed="false">
      <c r="A177" s="50" t="n">
        <v>10</v>
      </c>
      <c r="B177" s="81" t="s">
        <v>156</v>
      </c>
      <c r="C177" s="82" t="n">
        <v>1151</v>
      </c>
      <c r="D177" s="82" t="n">
        <v>3136.7</v>
      </c>
      <c r="E177" s="23" t="n">
        <v>33724</v>
      </c>
      <c r="F177" s="23" t="n">
        <v>189.49</v>
      </c>
      <c r="G177" s="83"/>
      <c r="H177" s="23" t="n">
        <v>621.47</v>
      </c>
      <c r="I177" s="83"/>
      <c r="J177" s="84" t="n">
        <f aca="false">K177/D177</f>
        <v>81.0089807759748</v>
      </c>
      <c r="K177" s="85" t="n">
        <f aca="false">L177+M177+E177</f>
        <v>254100.87</v>
      </c>
      <c r="L177" s="86" t="n">
        <f aca="false">F177*1163</f>
        <v>220376.87</v>
      </c>
      <c r="M177" s="86" t="n">
        <f aca="false">G177*9.5</f>
        <v>0</v>
      </c>
      <c r="O177" s="79"/>
    </row>
    <row r="178" customFormat="false" ht="13.8" hidden="false" customHeight="false" outlineLevel="0" collapsed="false">
      <c r="A178" s="50" t="n">
        <v>11</v>
      </c>
      <c r="B178" s="81" t="s">
        <v>157</v>
      </c>
      <c r="C178" s="82" t="n">
        <v>65</v>
      </c>
      <c r="D178" s="82" t="n">
        <v>1025.9</v>
      </c>
      <c r="E178" s="23" t="n">
        <v>5763.98</v>
      </c>
      <c r="F178" s="83"/>
      <c r="G178" s="23" t="n">
        <v>7814.49</v>
      </c>
      <c r="H178" s="23" t="n">
        <v>50</v>
      </c>
      <c r="I178" s="25"/>
      <c r="J178" s="84" t="n">
        <f aca="false">K178/D178</f>
        <v>77.9819036943172</v>
      </c>
      <c r="K178" s="85" t="n">
        <f aca="false">L178+M178+E178</f>
        <v>80001.635</v>
      </c>
      <c r="L178" s="86" t="n">
        <f aca="false">F178*1163</f>
        <v>0</v>
      </c>
      <c r="M178" s="86" t="n">
        <f aca="false">G178*9.5</f>
        <v>74237.655</v>
      </c>
      <c r="O178" s="79"/>
    </row>
    <row r="179" customFormat="false" ht="13.8" hidden="false" customHeight="false" outlineLevel="0" collapsed="false">
      <c r="A179" s="50" t="n">
        <v>12</v>
      </c>
      <c r="B179" s="81" t="s">
        <v>158</v>
      </c>
      <c r="C179" s="82" t="n">
        <v>701</v>
      </c>
      <c r="D179" s="82" t="n">
        <v>2911</v>
      </c>
      <c r="E179" s="23" t="n">
        <v>11387.08</v>
      </c>
      <c r="F179" s="23" t="n">
        <v>178.27</v>
      </c>
      <c r="G179" s="83"/>
      <c r="H179" s="23" t="n">
        <v>380.8</v>
      </c>
      <c r="I179" s="83"/>
      <c r="J179" s="84" t="n">
        <f aca="false">K179/D179</f>
        <v>75.134005496393</v>
      </c>
      <c r="K179" s="85" t="n">
        <f aca="false">L179+M179+E179</f>
        <v>218715.09</v>
      </c>
      <c r="L179" s="86" t="n">
        <f aca="false">F179*1163</f>
        <v>207328.01</v>
      </c>
      <c r="M179" s="86" t="n">
        <f aca="false">G179*9.5</f>
        <v>0</v>
      </c>
      <c r="O179" s="79"/>
    </row>
    <row r="180" customFormat="false" ht="13.8" hidden="false" customHeight="false" outlineLevel="0" collapsed="false">
      <c r="A180" s="50" t="n">
        <v>13</v>
      </c>
      <c r="B180" s="81" t="s">
        <v>159</v>
      </c>
      <c r="C180" s="82" t="n">
        <v>20</v>
      </c>
      <c r="D180" s="82" t="n">
        <v>417.57</v>
      </c>
      <c r="E180" s="23" t="n">
        <v>2956.58</v>
      </c>
      <c r="F180" s="83"/>
      <c r="G180" s="23" t="n">
        <v>2695.01</v>
      </c>
      <c r="H180" s="23" t="n">
        <v>52</v>
      </c>
      <c r="I180" s="25"/>
      <c r="J180" s="84" t="n">
        <f aca="false">K180/D180</f>
        <v>68.3937423665493</v>
      </c>
      <c r="K180" s="85" t="n">
        <f aca="false">L180+M180+E180</f>
        <v>28559.175</v>
      </c>
      <c r="L180" s="86" t="n">
        <f aca="false">F180*1163</f>
        <v>0</v>
      </c>
      <c r="M180" s="86" t="n">
        <f aca="false">G180*9.5</f>
        <v>25602.595</v>
      </c>
      <c r="O180" s="79"/>
    </row>
    <row r="181" customFormat="false" ht="13.8" hidden="false" customHeight="false" outlineLevel="0" collapsed="false">
      <c r="A181" s="50" t="n">
        <v>14</v>
      </c>
      <c r="B181" s="81" t="s">
        <v>160</v>
      </c>
      <c r="C181" s="82" t="n">
        <v>20</v>
      </c>
      <c r="D181" s="82" t="n">
        <v>170.4</v>
      </c>
      <c r="E181" s="23" t="n">
        <v>446.97</v>
      </c>
      <c r="F181" s="83"/>
      <c r="G181" s="23" t="n">
        <v>1159.94</v>
      </c>
      <c r="H181" s="83"/>
      <c r="I181" s="83"/>
      <c r="J181" s="84" t="n">
        <f aca="false">K181/D181</f>
        <v>67.2910798122066</v>
      </c>
      <c r="K181" s="85" t="n">
        <f aca="false">L181+M181+E181</f>
        <v>11466.4</v>
      </c>
      <c r="L181" s="86" t="n">
        <f aca="false">F181*1163</f>
        <v>0</v>
      </c>
      <c r="M181" s="86" t="n">
        <f aca="false">G181*9.5</f>
        <v>11019.43</v>
      </c>
      <c r="O181" s="79"/>
    </row>
    <row r="182" customFormat="false" ht="13.8" hidden="false" customHeight="false" outlineLevel="0" collapsed="false">
      <c r="A182" s="50" t="n">
        <v>15</v>
      </c>
      <c r="B182" s="81" t="s">
        <v>161</v>
      </c>
      <c r="C182" s="82" t="n">
        <v>13</v>
      </c>
      <c r="D182" s="82" t="n">
        <v>273.5</v>
      </c>
      <c r="E182" s="23" t="n">
        <v>17886.61</v>
      </c>
      <c r="F182" s="83"/>
      <c r="G182" s="83"/>
      <c r="H182" s="23" t="n">
        <v>58.83</v>
      </c>
      <c r="I182" s="25"/>
      <c r="J182" s="84" t="n">
        <f aca="false">K182/D182</f>
        <v>65.3989396709324</v>
      </c>
      <c r="K182" s="85" t="n">
        <f aca="false">L182+M182+E182</f>
        <v>17886.61</v>
      </c>
      <c r="L182" s="86" t="n">
        <f aca="false">F182*1163</f>
        <v>0</v>
      </c>
      <c r="M182" s="86" t="n">
        <f aca="false">G182*9.5</f>
        <v>0</v>
      </c>
      <c r="O182" s="79"/>
    </row>
    <row r="183" customFormat="false" ht="13.8" hidden="false" customHeight="false" outlineLevel="0" collapsed="false">
      <c r="A183" s="50" t="n">
        <v>16</v>
      </c>
      <c r="B183" s="81" t="s">
        <v>162</v>
      </c>
      <c r="C183" s="82" t="n">
        <v>8</v>
      </c>
      <c r="D183" s="82" t="n">
        <v>285</v>
      </c>
      <c r="E183" s="23" t="n">
        <v>500.16</v>
      </c>
      <c r="F183" s="83"/>
      <c r="G183" s="23" t="n">
        <v>1521.78</v>
      </c>
      <c r="H183" s="23" t="n">
        <v>9</v>
      </c>
      <c r="I183" s="25"/>
      <c r="J183" s="84" t="n">
        <f aca="false">K183/D183</f>
        <v>52.4809473684211</v>
      </c>
      <c r="K183" s="85" t="n">
        <f aca="false">L183+M183+E183</f>
        <v>14957.07</v>
      </c>
      <c r="L183" s="86" t="n">
        <f aca="false">F183*1163</f>
        <v>0</v>
      </c>
      <c r="M183" s="86" t="n">
        <f aca="false">G183*9.5</f>
        <v>14456.91</v>
      </c>
      <c r="O183" s="79"/>
    </row>
    <row r="184" customFormat="false" ht="13.8" hidden="false" customHeight="false" outlineLevel="0" collapsed="false">
      <c r="A184" s="50" t="n">
        <v>17</v>
      </c>
      <c r="B184" s="81" t="s">
        <v>163</v>
      </c>
      <c r="C184" s="82" t="n">
        <v>10</v>
      </c>
      <c r="D184" s="82" t="n">
        <v>372.8</v>
      </c>
      <c r="E184" s="23" t="n">
        <v>4135.56</v>
      </c>
      <c r="F184" s="83"/>
      <c r="G184" s="23" t="n">
        <v>938.18</v>
      </c>
      <c r="H184" s="25"/>
      <c r="I184" s="25"/>
      <c r="J184" s="84" t="n">
        <f aca="false">K184/D184</f>
        <v>35.000724248927</v>
      </c>
      <c r="K184" s="85" t="n">
        <f aca="false">L184+M184+E184</f>
        <v>13048.27</v>
      </c>
      <c r="L184" s="86" t="n">
        <f aca="false">F184*1163</f>
        <v>0</v>
      </c>
      <c r="M184" s="86" t="n">
        <f aca="false">G184*9.5</f>
        <v>8912.71</v>
      </c>
      <c r="O184" s="79"/>
    </row>
    <row r="185" customFormat="false" ht="13.8" hidden="false" customHeight="false" outlineLevel="0" collapsed="false">
      <c r="A185" s="50" t="n">
        <v>18</v>
      </c>
      <c r="B185" s="81" t="s">
        <v>164</v>
      </c>
      <c r="C185" s="82" t="n">
        <v>64</v>
      </c>
      <c r="D185" s="82" t="n">
        <v>236.7</v>
      </c>
      <c r="E185" s="23" t="n">
        <v>5155.66</v>
      </c>
      <c r="F185" s="83"/>
      <c r="G185" s="83"/>
      <c r="H185" s="23" t="n">
        <v>16</v>
      </c>
      <c r="I185" s="23" t="n">
        <v>6</v>
      </c>
      <c r="J185" s="84" t="n">
        <f aca="false">K185/D185</f>
        <v>21.7814110688635</v>
      </c>
      <c r="K185" s="85" t="n">
        <f aca="false">L185+M185+E185</f>
        <v>5155.66</v>
      </c>
      <c r="L185" s="86" t="n">
        <f aca="false">F185*1163</f>
        <v>0</v>
      </c>
      <c r="M185" s="86" t="n">
        <f aca="false">G185*9.5</f>
        <v>0</v>
      </c>
      <c r="O185" s="79"/>
    </row>
    <row r="186" customFormat="false" ht="23.85" hidden="false" customHeight="true" outlineLevel="0" collapsed="false">
      <c r="A186" s="50" t="n">
        <v>19</v>
      </c>
      <c r="B186" s="81" t="s">
        <v>165</v>
      </c>
      <c r="C186" s="82" t="n">
        <v>64</v>
      </c>
      <c r="D186" s="82" t="n">
        <v>376.7</v>
      </c>
      <c r="E186" s="23" t="n">
        <v>6291.21</v>
      </c>
      <c r="F186" s="83"/>
      <c r="G186" s="83"/>
      <c r="H186" s="23" t="n">
        <v>24</v>
      </c>
      <c r="I186" s="25"/>
      <c r="J186" s="84" t="n">
        <f aca="false">K186/D186</f>
        <v>16.7008494823467</v>
      </c>
      <c r="K186" s="85" t="n">
        <f aca="false">L186+M186+E186</f>
        <v>6291.21</v>
      </c>
      <c r="L186" s="86" t="n">
        <f aca="false">F186*1163</f>
        <v>0</v>
      </c>
      <c r="M186" s="86" t="n">
        <f aca="false">G186*9.5</f>
        <v>0</v>
      </c>
      <c r="O186" s="79"/>
    </row>
    <row r="187" customFormat="false" ht="23.85" hidden="false" customHeight="false" outlineLevel="0" collapsed="false">
      <c r="A187" s="50" t="n">
        <v>20</v>
      </c>
      <c r="B187" s="81" t="s">
        <v>166</v>
      </c>
      <c r="C187" s="82" t="n">
        <v>90</v>
      </c>
      <c r="D187" s="82" t="n">
        <v>143.2</v>
      </c>
      <c r="E187" s="23" t="n">
        <v>2338.13</v>
      </c>
      <c r="F187" s="83"/>
      <c r="G187" s="83"/>
      <c r="H187" s="23" t="n">
        <v>33</v>
      </c>
      <c r="I187" s="23" t="n">
        <v>3</v>
      </c>
      <c r="J187" s="84" t="n">
        <f aca="false">K187/D187</f>
        <v>16.3277234636872</v>
      </c>
      <c r="K187" s="85" t="n">
        <f aca="false">L187+M187+E187</f>
        <v>2338.13</v>
      </c>
      <c r="L187" s="86" t="n">
        <f aca="false">F187*1163</f>
        <v>0</v>
      </c>
      <c r="M187" s="86" t="n">
        <f aca="false">G187*9.5</f>
        <v>0</v>
      </c>
      <c r="O187" s="79"/>
    </row>
    <row r="188" customFormat="false" ht="25.35" hidden="false" customHeight="true" outlineLevel="0" collapsed="false">
      <c r="A188" s="50" t="n">
        <v>21</v>
      </c>
      <c r="B188" s="81" t="s">
        <v>167</v>
      </c>
      <c r="C188" s="82" t="n">
        <v>127</v>
      </c>
      <c r="D188" s="82" t="n">
        <v>422</v>
      </c>
      <c r="E188" s="23" t="n">
        <v>6035.02</v>
      </c>
      <c r="F188" s="83"/>
      <c r="G188" s="83"/>
      <c r="H188" s="23" t="n">
        <v>102.78</v>
      </c>
      <c r="I188" s="25"/>
      <c r="J188" s="84" t="n">
        <f aca="false">K188/D188</f>
        <v>14.3009952606635</v>
      </c>
      <c r="K188" s="85" t="n">
        <f aca="false">L188+M188+E188</f>
        <v>6035.02</v>
      </c>
      <c r="L188" s="86" t="n">
        <f aca="false">F188*1163</f>
        <v>0</v>
      </c>
      <c r="M188" s="86" t="n">
        <f aca="false">G188*9.5</f>
        <v>0</v>
      </c>
      <c r="O188" s="79"/>
    </row>
    <row r="189" customFormat="false" ht="13.8" hidden="false" customHeight="false" outlineLevel="0" collapsed="false">
      <c r="A189" s="50" t="n">
        <v>22</v>
      </c>
      <c r="B189" s="81" t="s">
        <v>168</v>
      </c>
      <c r="C189" s="82" t="n">
        <v>47</v>
      </c>
      <c r="D189" s="82" t="n">
        <v>194.4</v>
      </c>
      <c r="E189" s="23" t="n">
        <v>1947.74</v>
      </c>
      <c r="F189" s="83"/>
      <c r="G189" s="83"/>
      <c r="H189" s="23" t="n">
        <v>28</v>
      </c>
      <c r="I189" s="25"/>
      <c r="J189" s="84" t="n">
        <f aca="false">K189/D189</f>
        <v>10.0192386831276</v>
      </c>
      <c r="K189" s="85" t="n">
        <f aca="false">L189+M189+E189</f>
        <v>1947.74</v>
      </c>
      <c r="L189" s="86" t="n">
        <f aca="false">F189*1163</f>
        <v>0</v>
      </c>
      <c r="M189" s="86" t="n">
        <f aca="false">G189*9.5</f>
        <v>0</v>
      </c>
      <c r="O189" s="79"/>
    </row>
    <row r="190" customFormat="false" ht="13.8" hidden="false" customHeight="false" outlineLevel="0" collapsed="false">
      <c r="A190" s="50" t="n">
        <v>23</v>
      </c>
      <c r="B190" s="81" t="s">
        <v>169</v>
      </c>
      <c r="C190" s="82" t="n">
        <v>20</v>
      </c>
      <c r="D190" s="82" t="n">
        <v>987</v>
      </c>
      <c r="E190" s="23" t="n">
        <v>8956.22</v>
      </c>
      <c r="F190" s="83"/>
      <c r="G190" s="83"/>
      <c r="H190" s="23" t="n">
        <v>48</v>
      </c>
      <c r="I190" s="83"/>
      <c r="J190" s="84" t="n">
        <f aca="false">K190/D190</f>
        <v>9.07418439716312</v>
      </c>
      <c r="K190" s="85" t="n">
        <f aca="false">L190+M190+E190</f>
        <v>8956.22</v>
      </c>
      <c r="L190" s="86" t="n">
        <f aca="false">F190*1163</f>
        <v>0</v>
      </c>
      <c r="M190" s="86" t="n">
        <f aca="false">G190*9.5</f>
        <v>0</v>
      </c>
      <c r="O190" s="79"/>
    </row>
    <row r="191" customFormat="false" ht="13.8" hidden="false" customHeight="false" outlineLevel="0" collapsed="false">
      <c r="A191" s="50" t="n">
        <v>24</v>
      </c>
      <c r="B191" s="81" t="s">
        <v>170</v>
      </c>
      <c r="C191" s="82" t="n">
        <v>63</v>
      </c>
      <c r="D191" s="82" t="n">
        <v>198.3</v>
      </c>
      <c r="E191" s="23" t="n">
        <v>1706.12</v>
      </c>
      <c r="F191" s="83"/>
      <c r="G191" s="83"/>
      <c r="H191" s="23" t="n">
        <v>26</v>
      </c>
      <c r="I191" s="25"/>
      <c r="J191" s="84" t="n">
        <f aca="false">K191/D191</f>
        <v>8.60373171961674</v>
      </c>
      <c r="K191" s="85" t="n">
        <f aca="false">L191+M191+E191</f>
        <v>1706.12</v>
      </c>
      <c r="L191" s="86" t="n">
        <f aca="false">F191*1163</f>
        <v>0</v>
      </c>
      <c r="M191" s="86" t="n">
        <f aca="false">G191*9.5</f>
        <v>0</v>
      </c>
      <c r="O191" s="79"/>
    </row>
    <row r="192" customFormat="false" ht="13.8" hidden="false" customHeight="false" outlineLevel="0" collapsed="false">
      <c r="A192" s="50" t="n">
        <v>25</v>
      </c>
      <c r="B192" s="81" t="s">
        <v>171</v>
      </c>
      <c r="C192" s="82" t="n">
        <v>50</v>
      </c>
      <c r="D192" s="82" t="n">
        <v>45</v>
      </c>
      <c r="E192" s="23" t="n">
        <v>375.94</v>
      </c>
      <c r="F192" s="83"/>
      <c r="G192" s="83"/>
      <c r="H192" s="25"/>
      <c r="I192" s="25"/>
      <c r="J192" s="84" t="n">
        <f aca="false">K192/D192</f>
        <v>8.35422222222222</v>
      </c>
      <c r="K192" s="85" t="n">
        <f aca="false">L192+M192+E192</f>
        <v>375.94</v>
      </c>
      <c r="L192" s="86" t="n">
        <f aca="false">F192*1163</f>
        <v>0</v>
      </c>
      <c r="M192" s="86" t="n">
        <f aca="false">G192*9.5</f>
        <v>0</v>
      </c>
      <c r="O192" s="79"/>
    </row>
    <row r="193" customFormat="false" ht="23.85" hidden="false" customHeight="false" outlineLevel="0" collapsed="false">
      <c r="A193" s="50" t="n">
        <v>26</v>
      </c>
      <c r="B193" s="81" t="s">
        <v>172</v>
      </c>
      <c r="C193" s="82" t="n">
        <v>114</v>
      </c>
      <c r="D193" s="82" t="n">
        <v>471.9</v>
      </c>
      <c r="E193" s="23" t="n">
        <v>3611.92</v>
      </c>
      <c r="F193" s="83"/>
      <c r="G193" s="83"/>
      <c r="H193" s="23" t="n">
        <v>76.48</v>
      </c>
      <c r="I193" s="23" t="n">
        <v>13</v>
      </c>
      <c r="J193" s="84" t="n">
        <f aca="false">K193/D193</f>
        <v>7.65399449035813</v>
      </c>
      <c r="K193" s="85" t="n">
        <f aca="false">L193+M193+E193</f>
        <v>3611.92</v>
      </c>
      <c r="L193" s="86" t="n">
        <f aca="false">F193*1163</f>
        <v>0</v>
      </c>
      <c r="M193" s="86" t="n">
        <f aca="false">G193*9.5</f>
        <v>0</v>
      </c>
      <c r="O193" s="79"/>
    </row>
    <row r="194" customFormat="false" ht="26.1" hidden="false" customHeight="true" outlineLevel="0" collapsed="false">
      <c r="A194" s="50" t="n">
        <v>27</v>
      </c>
      <c r="B194" s="81" t="s">
        <v>173</v>
      </c>
      <c r="C194" s="82" t="n">
        <v>32</v>
      </c>
      <c r="D194" s="82" t="n">
        <v>84.5</v>
      </c>
      <c r="E194" s="23" t="n">
        <v>645.49</v>
      </c>
      <c r="F194" s="83"/>
      <c r="G194" s="83"/>
      <c r="H194" s="23" t="n">
        <v>28</v>
      </c>
      <c r="I194" s="23" t="n">
        <v>4</v>
      </c>
      <c r="J194" s="84" t="n">
        <f aca="false">K194/D194</f>
        <v>7.6389349112426</v>
      </c>
      <c r="K194" s="85" t="n">
        <f aca="false">L194+M194+E194</f>
        <v>645.49</v>
      </c>
      <c r="L194" s="86" t="n">
        <f aca="false">F194*1163</f>
        <v>0</v>
      </c>
      <c r="M194" s="86" t="n">
        <f aca="false">G194*9.5</f>
        <v>0</v>
      </c>
      <c r="O194" s="79"/>
    </row>
    <row r="195" customFormat="false" ht="13.8" hidden="false" customHeight="false" outlineLevel="0" collapsed="false">
      <c r="A195" s="50" t="n">
        <v>28</v>
      </c>
      <c r="B195" s="81" t="s">
        <v>174</v>
      </c>
      <c r="C195" s="82" t="n">
        <v>62</v>
      </c>
      <c r="D195" s="82" t="n">
        <v>154.2</v>
      </c>
      <c r="E195" s="23" t="n">
        <v>1054.9</v>
      </c>
      <c r="F195" s="83"/>
      <c r="G195" s="83"/>
      <c r="H195" s="23" t="n">
        <v>18</v>
      </c>
      <c r="I195" s="25"/>
      <c r="J195" s="84" t="n">
        <f aca="false">K195/D195</f>
        <v>6.84111543450065</v>
      </c>
      <c r="K195" s="85" t="n">
        <f aca="false">L195+M195+E195</f>
        <v>1054.9</v>
      </c>
      <c r="L195" s="86" t="n">
        <f aca="false">F195*1163</f>
        <v>0</v>
      </c>
      <c r="M195" s="86" t="n">
        <f aca="false">G195*9.5</f>
        <v>0</v>
      </c>
      <c r="O195" s="79"/>
    </row>
    <row r="196" customFormat="false" ht="23.85" hidden="false" customHeight="false" outlineLevel="0" collapsed="false">
      <c r="A196" s="50" t="n">
        <v>29</v>
      </c>
      <c r="B196" s="81" t="s">
        <v>175</v>
      </c>
      <c r="C196" s="82" t="n">
        <v>11</v>
      </c>
      <c r="D196" s="82" t="n">
        <v>600.23</v>
      </c>
      <c r="E196" s="23" t="n">
        <v>4054.67</v>
      </c>
      <c r="F196" s="83"/>
      <c r="G196" s="83"/>
      <c r="H196" s="60"/>
      <c r="I196" s="83"/>
      <c r="J196" s="84" t="n">
        <f aca="false">K196/D196</f>
        <v>6.75519384236043</v>
      </c>
      <c r="K196" s="85" t="n">
        <f aca="false">L196+M196+E196</f>
        <v>4054.67</v>
      </c>
      <c r="L196" s="86" t="n">
        <f aca="false">F196*1163</f>
        <v>0</v>
      </c>
      <c r="M196" s="86" t="n">
        <f aca="false">G196*9.5</f>
        <v>0</v>
      </c>
      <c r="O196" s="79"/>
    </row>
    <row r="197" customFormat="false" ht="13.8" hidden="false" customHeight="false" outlineLevel="0" collapsed="false">
      <c r="A197" s="50" t="n">
        <v>30</v>
      </c>
      <c r="B197" s="81" t="s">
        <v>176</v>
      </c>
      <c r="C197" s="82" t="n">
        <v>9</v>
      </c>
      <c r="D197" s="82" t="n">
        <v>131.83</v>
      </c>
      <c r="E197" s="23" t="n">
        <v>887.49</v>
      </c>
      <c r="F197" s="83"/>
      <c r="G197" s="83"/>
      <c r="H197" s="25"/>
      <c r="I197" s="25"/>
      <c r="J197" s="84" t="n">
        <f aca="false">K197/D197</f>
        <v>6.73207919289995</v>
      </c>
      <c r="K197" s="85" t="n">
        <f aca="false">L197+M197+E197</f>
        <v>887.49</v>
      </c>
      <c r="L197" s="86" t="n">
        <f aca="false">F197*1163</f>
        <v>0</v>
      </c>
      <c r="M197" s="86" t="n">
        <f aca="false">G197*9.5</f>
        <v>0</v>
      </c>
      <c r="O197" s="79"/>
    </row>
    <row r="198" customFormat="false" ht="13.8" hidden="false" customHeight="false" outlineLevel="0" collapsed="false">
      <c r="A198" s="50" t="n">
        <v>31</v>
      </c>
      <c r="B198" s="81" t="s">
        <v>177</v>
      </c>
      <c r="C198" s="82" t="n">
        <v>20</v>
      </c>
      <c r="D198" s="82" t="n">
        <v>372.8</v>
      </c>
      <c r="E198" s="23" t="n">
        <v>1739.64</v>
      </c>
      <c r="F198" s="83"/>
      <c r="G198" s="83"/>
      <c r="H198" s="25"/>
      <c r="I198" s="25"/>
      <c r="J198" s="84" t="n">
        <f aca="false">K198/D198</f>
        <v>4.66641630901288</v>
      </c>
      <c r="K198" s="85" t="n">
        <f aca="false">L198+M198+E198</f>
        <v>1739.64</v>
      </c>
      <c r="L198" s="86" t="n">
        <f aca="false">F198*1163</f>
        <v>0</v>
      </c>
      <c r="M198" s="86" t="n">
        <f aca="false">G198*9.5</f>
        <v>0</v>
      </c>
      <c r="O198" s="79"/>
    </row>
    <row r="199" customFormat="false" ht="13.8" hidden="false" customHeight="false" outlineLevel="0" collapsed="false">
      <c r="A199" s="50" t="n">
        <v>32</v>
      </c>
      <c r="B199" s="81" t="s">
        <v>178</v>
      </c>
      <c r="C199" s="82" t="n">
        <v>57</v>
      </c>
      <c r="D199" s="82" t="n">
        <v>240.1</v>
      </c>
      <c r="E199" s="23" t="n">
        <v>821.03</v>
      </c>
      <c r="F199" s="83"/>
      <c r="G199" s="83"/>
      <c r="H199" s="23" t="n">
        <v>17.77</v>
      </c>
      <c r="I199" s="83"/>
      <c r="J199" s="84" t="n">
        <f aca="false">K199/D199</f>
        <v>3.41953352769679</v>
      </c>
      <c r="K199" s="85" t="n">
        <f aca="false">L199+M199+E199</f>
        <v>821.03</v>
      </c>
      <c r="L199" s="86" t="n">
        <f aca="false">F199*1163</f>
        <v>0</v>
      </c>
      <c r="M199" s="86" t="n">
        <f aca="false">G199*9.5</f>
        <v>0</v>
      </c>
      <c r="O199" s="79"/>
    </row>
    <row r="200" customFormat="false" ht="13.8" hidden="false" customHeight="false" outlineLevel="0" collapsed="false">
      <c r="A200" s="50" t="n">
        <v>33</v>
      </c>
      <c r="B200" s="81" t="s">
        <v>179</v>
      </c>
      <c r="C200" s="82" t="n">
        <v>45</v>
      </c>
      <c r="D200" s="82" t="n">
        <v>140</v>
      </c>
      <c r="E200" s="23" t="n">
        <v>399.84</v>
      </c>
      <c r="F200" s="83"/>
      <c r="G200" s="83"/>
      <c r="H200" s="25"/>
      <c r="I200" s="25"/>
      <c r="J200" s="84" t="n">
        <f aca="false">K200/D200</f>
        <v>2.856</v>
      </c>
      <c r="K200" s="85" t="n">
        <f aca="false">L200+M200+E200</f>
        <v>399.84</v>
      </c>
      <c r="L200" s="86" t="n">
        <f aca="false">F200*1163</f>
        <v>0</v>
      </c>
      <c r="M200" s="86" t="n">
        <f aca="false">G200*9.5</f>
        <v>0</v>
      </c>
      <c r="O200" s="79"/>
    </row>
    <row r="201" customFormat="false" ht="13.8" hidden="false" customHeight="false" outlineLevel="0" collapsed="false">
      <c r="A201" s="50" t="n">
        <v>34</v>
      </c>
      <c r="B201" s="81" t="s">
        <v>180</v>
      </c>
      <c r="C201" s="82" t="n">
        <v>55</v>
      </c>
      <c r="D201" s="82" t="n">
        <v>56</v>
      </c>
      <c r="E201" s="23" t="n">
        <v>147.73</v>
      </c>
      <c r="F201" s="83"/>
      <c r="G201" s="83"/>
      <c r="H201" s="25"/>
      <c r="I201" s="25"/>
      <c r="J201" s="84" t="n">
        <f aca="false">K201/D201</f>
        <v>2.63803571428571</v>
      </c>
      <c r="K201" s="85" t="n">
        <f aca="false">L201+M201+E201</f>
        <v>147.73</v>
      </c>
      <c r="L201" s="86" t="n">
        <f aca="false">F201*1163</f>
        <v>0</v>
      </c>
      <c r="M201" s="86" t="n">
        <f aca="false">G201*9.5</f>
        <v>0</v>
      </c>
      <c r="O201" s="79"/>
    </row>
    <row r="202" customFormat="false" ht="13.8" hidden="false" customHeight="false" outlineLevel="0" collapsed="false">
      <c r="A202" s="50" t="n">
        <v>35</v>
      </c>
      <c r="B202" s="81" t="s">
        <v>181</v>
      </c>
      <c r="C202" s="82" t="n">
        <v>15</v>
      </c>
      <c r="D202" s="82" t="n">
        <v>277</v>
      </c>
      <c r="E202" s="23" t="n">
        <v>561.15</v>
      </c>
      <c r="F202" s="83"/>
      <c r="G202" s="83"/>
      <c r="H202" s="25"/>
      <c r="I202" s="25"/>
      <c r="J202" s="84" t="n">
        <f aca="false">K202/D202</f>
        <v>2.02581227436823</v>
      </c>
      <c r="K202" s="85" t="n">
        <f aca="false">L202+M202+E202</f>
        <v>561.15</v>
      </c>
      <c r="L202" s="86" t="n">
        <f aca="false">F202*1163</f>
        <v>0</v>
      </c>
      <c r="M202" s="86" t="n">
        <f aca="false">G202*9.5</f>
        <v>0</v>
      </c>
      <c r="O202" s="79"/>
    </row>
    <row r="203" customFormat="false" ht="13.8" hidden="false" customHeight="false" outlineLevel="0" collapsed="false">
      <c r="A203" s="50" t="n">
        <v>36</v>
      </c>
      <c r="B203" s="81" t="s">
        <v>182</v>
      </c>
      <c r="C203" s="82" t="n">
        <v>7</v>
      </c>
      <c r="D203" s="82" t="n">
        <v>372.6</v>
      </c>
      <c r="E203" s="23" t="n">
        <v>479.66</v>
      </c>
      <c r="F203" s="83"/>
      <c r="G203" s="83"/>
      <c r="H203" s="23" t="n">
        <v>1</v>
      </c>
      <c r="I203" s="25"/>
      <c r="J203" s="84" t="n">
        <f aca="false">K203/D203</f>
        <v>1.28733225979603</v>
      </c>
      <c r="K203" s="85" t="n">
        <f aca="false">L203+M203+E203</f>
        <v>479.66</v>
      </c>
      <c r="L203" s="86" t="n">
        <f aca="false">F203*1163</f>
        <v>0</v>
      </c>
      <c r="M203" s="86" t="n">
        <f aca="false">G203*9.5</f>
        <v>0</v>
      </c>
      <c r="O203" s="79"/>
    </row>
    <row r="204" customFormat="false" ht="13.8" hidden="false" customHeight="false" outlineLevel="0" collapsed="false">
      <c r="A204" s="64"/>
      <c r="B204" s="65" t="s">
        <v>183</v>
      </c>
      <c r="C204" s="66" t="n">
        <f aca="false">SUM(C168:C203)</f>
        <v>4326</v>
      </c>
      <c r="D204" s="66" t="n">
        <f aca="false">SUM(D168:D203)</f>
        <v>21839.93</v>
      </c>
      <c r="E204" s="66" t="n">
        <f aca="false">SUM(E168:E203)</f>
        <v>199523.52</v>
      </c>
      <c r="F204" s="66" t="n">
        <f aca="false">SUM(F168:F203)</f>
        <v>953.09</v>
      </c>
      <c r="G204" s="66" t="n">
        <f aca="false">SUM(G168:G203)</f>
        <v>14717.65</v>
      </c>
      <c r="H204" s="66" t="n">
        <f aca="false">SUM(H168:H203)</f>
        <v>2596.99</v>
      </c>
      <c r="I204" s="66" t="n">
        <f aca="false">SUM(I168:I203)</f>
        <v>59.85</v>
      </c>
      <c r="J204" s="69"/>
      <c r="K204" s="69"/>
      <c r="L204" s="69"/>
      <c r="M204" s="69"/>
      <c r="O204" s="79"/>
    </row>
    <row r="205" customFormat="false" ht="13.8" hidden="false" customHeight="false" outlineLevel="0" collapsed="false">
      <c r="A205" s="64"/>
      <c r="B205" s="65" t="s">
        <v>184</v>
      </c>
      <c r="C205" s="66"/>
      <c r="D205" s="66"/>
      <c r="E205" s="66"/>
      <c r="F205" s="66"/>
      <c r="G205" s="66"/>
      <c r="H205" s="66"/>
      <c r="I205" s="66"/>
      <c r="J205" s="87" t="n">
        <f aca="false">SUM(J168:J203)/36</f>
        <v>50.7373153334011</v>
      </c>
      <c r="K205" s="69"/>
      <c r="L205" s="69"/>
      <c r="M205" s="69"/>
      <c r="O205" s="79"/>
    </row>
    <row r="206" customFormat="false" ht="18.65" hidden="false" customHeight="true" outlineLevel="0" collapsed="false">
      <c r="O206" s="79"/>
    </row>
    <row r="207" customFormat="false" ht="17.15" hidden="false" customHeight="true" outlineLevel="0" collapsed="false">
      <c r="O207" s="79"/>
    </row>
    <row r="208" customFormat="false" ht="24.75" hidden="false" customHeight="true" outlineLevel="0" collapsed="false">
      <c r="A208" s="4" t="s">
        <v>1</v>
      </c>
      <c r="B208" s="5" t="s">
        <v>2</v>
      </c>
      <c r="C208" s="5" t="s">
        <v>3</v>
      </c>
      <c r="D208" s="5" t="s">
        <v>4</v>
      </c>
      <c r="E208" s="5" t="s">
        <v>5</v>
      </c>
      <c r="F208" s="5"/>
      <c r="G208" s="5"/>
      <c r="H208" s="5"/>
      <c r="I208" s="5"/>
      <c r="J208" s="5" t="s">
        <v>6</v>
      </c>
      <c r="K208" s="5" t="s">
        <v>7</v>
      </c>
      <c r="L208" s="5"/>
      <c r="M208" s="5"/>
      <c r="O208" s="79"/>
    </row>
    <row r="209" customFormat="false" ht="35.05" hidden="false" customHeight="false" outlineLevel="0" collapsed="false">
      <c r="A209" s="4"/>
      <c r="B209" s="5"/>
      <c r="C209" s="5"/>
      <c r="D209" s="5"/>
      <c r="E209" s="5" t="s">
        <v>8</v>
      </c>
      <c r="F209" s="5" t="s">
        <v>9</v>
      </c>
      <c r="G209" s="5" t="s">
        <v>10</v>
      </c>
      <c r="H209" s="5" t="s">
        <v>11</v>
      </c>
      <c r="I209" s="5" t="s">
        <v>12</v>
      </c>
      <c r="J209" s="5"/>
      <c r="K209" s="5" t="s">
        <v>13</v>
      </c>
      <c r="L209" s="5" t="s">
        <v>14</v>
      </c>
      <c r="M209" s="5" t="s">
        <v>15</v>
      </c>
      <c r="O209" s="79"/>
    </row>
    <row r="210" customFormat="false" ht="13.8" hidden="false" customHeight="false" outlineLevel="0" collapsed="false">
      <c r="A210" s="49" t="s">
        <v>185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O210" s="79"/>
    </row>
    <row r="211" customFormat="false" ht="13.8" hidden="false" customHeight="false" outlineLevel="0" collapsed="false">
      <c r="A211" s="88" t="n">
        <v>1</v>
      </c>
      <c r="B211" s="89" t="s">
        <v>186</v>
      </c>
      <c r="C211" s="90" t="n">
        <v>1000</v>
      </c>
      <c r="D211" s="90" t="n">
        <v>2559.06</v>
      </c>
      <c r="E211" s="23" t="n">
        <v>155381.59</v>
      </c>
      <c r="F211" s="23" t="n">
        <v>412.75</v>
      </c>
      <c r="G211" s="91"/>
      <c r="H211" s="23" t="n">
        <v>6544.86</v>
      </c>
      <c r="I211" s="91"/>
      <c r="J211" s="92" t="n">
        <f aca="false">K211/D211</f>
        <v>248.298140723547</v>
      </c>
      <c r="K211" s="93" t="n">
        <f aca="false">L211+M211+E211</f>
        <v>635409.84</v>
      </c>
      <c r="L211" s="93" t="n">
        <f aca="false">F211*1163</f>
        <v>480028.25</v>
      </c>
      <c r="M211" s="93" t="n">
        <f aca="false">G211*9.5</f>
        <v>0</v>
      </c>
      <c r="O211" s="79"/>
    </row>
    <row r="212" customFormat="false" ht="13.8" hidden="false" customHeight="false" outlineLevel="0" collapsed="false">
      <c r="A212" s="50" t="n">
        <v>2</v>
      </c>
      <c r="B212" s="89" t="s">
        <v>187</v>
      </c>
      <c r="C212" s="90" t="n">
        <v>80</v>
      </c>
      <c r="D212" s="90" t="n">
        <v>232.1</v>
      </c>
      <c r="E212" s="23" t="n">
        <v>633.86</v>
      </c>
      <c r="F212" s="23" t="n">
        <v>33.41</v>
      </c>
      <c r="G212" s="91"/>
      <c r="H212" s="23" t="n">
        <v>45.98</v>
      </c>
      <c r="I212" s="91"/>
      <c r="J212" s="92" t="n">
        <f aca="false">K212/D212</f>
        <v>170.140844463593</v>
      </c>
      <c r="K212" s="93" t="n">
        <f aca="false">L212+M212+E212</f>
        <v>39489.69</v>
      </c>
      <c r="L212" s="93" t="n">
        <f aca="false">F212*1163</f>
        <v>38855.83</v>
      </c>
      <c r="M212" s="93" t="n">
        <f aca="false">G212*9.5</f>
        <v>0</v>
      </c>
      <c r="O212" s="79"/>
    </row>
    <row r="213" customFormat="false" ht="13.8" hidden="false" customHeight="false" outlineLevel="0" collapsed="false">
      <c r="A213" s="50" t="n">
        <v>3</v>
      </c>
      <c r="B213" s="89" t="s">
        <v>188</v>
      </c>
      <c r="C213" s="90" t="n">
        <v>61</v>
      </c>
      <c r="D213" s="90" t="n">
        <v>861</v>
      </c>
      <c r="E213" s="23" t="n">
        <v>50611.16</v>
      </c>
      <c r="F213" s="60"/>
      <c r="G213" s="23" t="n">
        <v>5966.89</v>
      </c>
      <c r="H213" s="23" t="n">
        <v>134</v>
      </c>
      <c r="I213" s="60"/>
      <c r="J213" s="92" t="n">
        <f aca="false">K213/D213</f>
        <v>124.618600464576</v>
      </c>
      <c r="K213" s="93" t="n">
        <f aca="false">L213+M213+E213</f>
        <v>107296.615</v>
      </c>
      <c r="L213" s="93" t="n">
        <f aca="false">F213*1163</f>
        <v>0</v>
      </c>
      <c r="M213" s="93" t="n">
        <f aca="false">G213*9.5</f>
        <v>56685.455</v>
      </c>
      <c r="O213" s="79"/>
    </row>
    <row r="214" customFormat="false" ht="13.8" hidden="false" customHeight="false" outlineLevel="0" collapsed="false">
      <c r="A214" s="50" t="n">
        <v>4</v>
      </c>
      <c r="B214" s="89" t="s">
        <v>189</v>
      </c>
      <c r="C214" s="90" t="n">
        <v>193</v>
      </c>
      <c r="D214" s="90" t="n">
        <v>1427.58</v>
      </c>
      <c r="E214" s="23" t="n">
        <v>34022.82</v>
      </c>
      <c r="F214" s="23" t="n">
        <v>102.83</v>
      </c>
      <c r="G214" s="91"/>
      <c r="H214" s="23" t="n">
        <v>357</v>
      </c>
      <c r="I214" s="23" t="n">
        <v>101.2</v>
      </c>
      <c r="J214" s="92" t="n">
        <f aca="false">K214/D214</f>
        <v>107.604554560865</v>
      </c>
      <c r="K214" s="93" t="n">
        <f aca="false">L214+M214+E214</f>
        <v>153614.11</v>
      </c>
      <c r="L214" s="93" t="n">
        <f aca="false">F214*1163</f>
        <v>119591.29</v>
      </c>
      <c r="M214" s="93" t="n">
        <f aca="false">G214*9.5</f>
        <v>0</v>
      </c>
      <c r="O214" s="79"/>
    </row>
    <row r="215" customFormat="false" ht="13.8" hidden="false" customHeight="false" outlineLevel="0" collapsed="false">
      <c r="A215" s="50" t="n">
        <v>5</v>
      </c>
      <c r="B215" s="89" t="s">
        <v>190</v>
      </c>
      <c r="C215" s="90" t="n">
        <v>280</v>
      </c>
      <c r="D215" s="90" t="n">
        <v>1546.1</v>
      </c>
      <c r="E215" s="23" t="n">
        <v>163765.91</v>
      </c>
      <c r="F215" s="91"/>
      <c r="G215" s="91"/>
      <c r="H215" s="23" t="n">
        <v>501.88</v>
      </c>
      <c r="I215" s="91"/>
      <c r="J215" s="92" t="n">
        <f aca="false">K215/D215</f>
        <v>105.921939072505</v>
      </c>
      <c r="K215" s="93" t="n">
        <f aca="false">L215+M215+E215</f>
        <v>163765.91</v>
      </c>
      <c r="L215" s="93" t="n">
        <f aca="false">F215*1163</f>
        <v>0</v>
      </c>
      <c r="M215" s="93" t="n">
        <f aca="false">G215*9.5</f>
        <v>0</v>
      </c>
      <c r="O215" s="79"/>
    </row>
    <row r="216" customFormat="false" ht="13.8" hidden="false" customHeight="false" outlineLevel="0" collapsed="false">
      <c r="A216" s="50" t="n">
        <v>6</v>
      </c>
      <c r="B216" s="89" t="s">
        <v>191</v>
      </c>
      <c r="C216" s="90" t="n">
        <v>60</v>
      </c>
      <c r="D216" s="90" t="n">
        <v>217</v>
      </c>
      <c r="E216" s="23" t="n">
        <v>5045.45</v>
      </c>
      <c r="F216" s="23" t="n">
        <v>14.42</v>
      </c>
      <c r="G216" s="91"/>
      <c r="H216" s="23" t="n">
        <v>30</v>
      </c>
      <c r="I216" s="23" t="n">
        <v>4</v>
      </c>
      <c r="J216" s="92" t="n">
        <f aca="false">K216/D216</f>
        <v>100.534147465438</v>
      </c>
      <c r="K216" s="93" t="n">
        <f aca="false">L216+M216+E216</f>
        <v>21815.91</v>
      </c>
      <c r="L216" s="93" t="n">
        <f aca="false">F216*1163</f>
        <v>16770.46</v>
      </c>
      <c r="M216" s="93" t="n">
        <f aca="false">G216*9.5</f>
        <v>0</v>
      </c>
      <c r="O216" s="79"/>
    </row>
    <row r="217" customFormat="false" ht="13.8" hidden="false" customHeight="false" outlineLevel="0" collapsed="false">
      <c r="A217" s="50" t="n">
        <v>7</v>
      </c>
      <c r="B217" s="89" t="s">
        <v>192</v>
      </c>
      <c r="C217" s="90"/>
      <c r="D217" s="90" t="n">
        <v>121.6</v>
      </c>
      <c r="E217" s="23" t="n">
        <v>1352</v>
      </c>
      <c r="F217" s="60"/>
      <c r="G217" s="91"/>
      <c r="H217" s="23" t="n">
        <v>7</v>
      </c>
      <c r="I217" s="60"/>
      <c r="J217" s="92" t="n">
        <f aca="false">K217/D217</f>
        <v>11.1184210526316</v>
      </c>
      <c r="K217" s="93" t="n">
        <f aca="false">L217+M217+E217</f>
        <v>1352</v>
      </c>
      <c r="L217" s="93" t="n">
        <f aca="false">F217*1163</f>
        <v>0</v>
      </c>
      <c r="M217" s="93" t="n">
        <f aca="false">G217*9.5</f>
        <v>0</v>
      </c>
      <c r="O217" s="79"/>
    </row>
    <row r="218" customFormat="false" ht="13.8" hidden="false" customHeight="false" outlineLevel="0" collapsed="false">
      <c r="A218" s="50" t="n">
        <v>8</v>
      </c>
      <c r="B218" s="89" t="s">
        <v>193</v>
      </c>
      <c r="C218" s="90" t="n">
        <v>80</v>
      </c>
      <c r="D218" s="90" t="n">
        <v>213.7</v>
      </c>
      <c r="E218" s="23" t="n">
        <v>1141.95</v>
      </c>
      <c r="F218" s="60"/>
      <c r="G218" s="91"/>
      <c r="H218" s="23" t="n">
        <v>24</v>
      </c>
      <c r="I218" s="23" t="n">
        <v>16</v>
      </c>
      <c r="J218" s="92" t="n">
        <f aca="false">K218/D218</f>
        <v>5.34370613008891</v>
      </c>
      <c r="K218" s="93" t="n">
        <f aca="false">L218+M218+E218</f>
        <v>1141.95</v>
      </c>
      <c r="L218" s="93" t="n">
        <f aca="false">F218*1163</f>
        <v>0</v>
      </c>
      <c r="M218" s="93" t="n">
        <f aca="false">G218*9.5</f>
        <v>0</v>
      </c>
      <c r="O218" s="79"/>
    </row>
    <row r="219" customFormat="false" ht="13.8" hidden="false" customHeight="false" outlineLevel="0" collapsed="false">
      <c r="A219" s="50" t="n">
        <v>9</v>
      </c>
      <c r="B219" s="89" t="s">
        <v>194</v>
      </c>
      <c r="C219" s="90" t="n">
        <v>40</v>
      </c>
      <c r="D219" s="90" t="n">
        <v>173.8</v>
      </c>
      <c r="E219" s="23" t="n">
        <v>337</v>
      </c>
      <c r="F219" s="60"/>
      <c r="G219" s="91"/>
      <c r="H219" s="23" t="n">
        <v>8</v>
      </c>
      <c r="I219" s="23" t="n">
        <v>2</v>
      </c>
      <c r="J219" s="92" t="n">
        <f aca="false">K219/D219</f>
        <v>1.93901035673188</v>
      </c>
      <c r="K219" s="93" t="n">
        <f aca="false">L219+M219+E219</f>
        <v>337</v>
      </c>
      <c r="L219" s="93" t="n">
        <f aca="false">F219*1163</f>
        <v>0</v>
      </c>
      <c r="M219" s="93" t="n">
        <f aca="false">G219*9.5</f>
        <v>0</v>
      </c>
      <c r="O219" s="79"/>
    </row>
    <row r="220" customFormat="false" ht="13.8" hidden="false" customHeight="false" outlineLevel="0" collapsed="false">
      <c r="A220" s="50" t="n">
        <v>10</v>
      </c>
      <c r="B220" s="89" t="s">
        <v>195</v>
      </c>
      <c r="C220" s="90" t="n">
        <v>25</v>
      </c>
      <c r="D220" s="90" t="n">
        <v>175.6</v>
      </c>
      <c r="E220" s="23" t="n">
        <v>298</v>
      </c>
      <c r="F220" s="60"/>
      <c r="G220" s="91"/>
      <c r="H220" s="23" t="n">
        <v>18</v>
      </c>
      <c r="I220" s="60"/>
      <c r="J220" s="92" t="n">
        <f aca="false">K220/D220</f>
        <v>1.69703872437358</v>
      </c>
      <c r="K220" s="93" t="n">
        <f aca="false">L220+M220+E220</f>
        <v>298</v>
      </c>
      <c r="L220" s="93" t="n">
        <f aca="false">F220*1163</f>
        <v>0</v>
      </c>
      <c r="M220" s="93" t="n">
        <f aca="false">G220*9.5</f>
        <v>0</v>
      </c>
      <c r="O220" s="79"/>
    </row>
    <row r="221" customFormat="false" ht="13.8" hidden="false" customHeight="false" outlineLevel="0" collapsed="false">
      <c r="A221" s="50" t="n">
        <v>11</v>
      </c>
      <c r="B221" s="89" t="s">
        <v>196</v>
      </c>
      <c r="C221" s="90" t="n">
        <v>25</v>
      </c>
      <c r="D221" s="90" t="n">
        <v>98.1</v>
      </c>
      <c r="E221" s="60"/>
      <c r="F221" s="60"/>
      <c r="G221" s="91"/>
      <c r="H221" s="23" t="n">
        <v>16</v>
      </c>
      <c r="I221" s="60"/>
      <c r="J221" s="92" t="n">
        <f aca="false">K221/D221</f>
        <v>0</v>
      </c>
      <c r="K221" s="93" t="n">
        <f aca="false">L221+M221+E221</f>
        <v>0</v>
      </c>
      <c r="L221" s="93" t="n">
        <f aca="false">F221*1163</f>
        <v>0</v>
      </c>
      <c r="M221" s="93" t="n">
        <f aca="false">G221*9.5</f>
        <v>0</v>
      </c>
      <c r="O221" s="79"/>
    </row>
    <row r="222" customFormat="false" ht="13.8" hidden="false" customHeight="false" outlineLevel="0" collapsed="false">
      <c r="A222" s="64"/>
      <c r="B222" s="65" t="s">
        <v>183</v>
      </c>
      <c r="C222" s="66" t="n">
        <f aca="false">SUM(C211:C221)</f>
        <v>1844</v>
      </c>
      <c r="D222" s="66" t="n">
        <f aca="false">SUM(D211:D221)</f>
        <v>7625.64</v>
      </c>
      <c r="E222" s="66" t="n">
        <f aca="false">SUM(E211:E221)</f>
        <v>412589.74</v>
      </c>
      <c r="F222" s="66" t="n">
        <f aca="false">SUM(F211:F221)</f>
        <v>563.41</v>
      </c>
      <c r="G222" s="94" t="n">
        <f aca="false">SUM(G211:G221)</f>
        <v>5966.89</v>
      </c>
      <c r="H222" s="66" t="n">
        <f aca="false">SUM(H211:H221)</f>
        <v>7686.72</v>
      </c>
      <c r="I222" s="66" t="n">
        <f aca="false">SUM(I211:I221)</f>
        <v>123.2</v>
      </c>
      <c r="J222" s="69"/>
      <c r="K222" s="69"/>
      <c r="L222" s="95"/>
      <c r="M222" s="69"/>
      <c r="O222" s="79"/>
    </row>
    <row r="223" customFormat="false" ht="13.8" hidden="false" customHeight="false" outlineLevel="0" collapsed="false">
      <c r="A223" s="64"/>
      <c r="B223" s="65" t="s">
        <v>184</v>
      </c>
      <c r="C223" s="66"/>
      <c r="D223" s="66"/>
      <c r="E223" s="66"/>
      <c r="F223" s="66"/>
      <c r="G223" s="69"/>
      <c r="H223" s="66"/>
      <c r="I223" s="69"/>
      <c r="J223" s="87" t="n">
        <f aca="false">SUM(J211:J220)/10</f>
        <v>87.721640301435</v>
      </c>
      <c r="K223" s="69"/>
      <c r="L223" s="69"/>
      <c r="M223" s="69"/>
      <c r="O223" s="79"/>
    </row>
    <row r="224" customFormat="false" ht="13.8" hidden="false" customHeight="false" outlineLevel="0" collapsed="false">
      <c r="O224" s="79"/>
    </row>
    <row r="225" customFormat="false" ht="23.85" hidden="false" customHeight="true" outlineLevel="0" collapsed="false">
      <c r="O225" s="79"/>
    </row>
    <row r="226" customFormat="false" ht="26.25" hidden="false" customHeight="true" outlineLevel="0" collapsed="false">
      <c r="A226" s="4" t="s">
        <v>1</v>
      </c>
      <c r="B226" s="5" t="s">
        <v>2</v>
      </c>
      <c r="C226" s="5" t="s">
        <v>3</v>
      </c>
      <c r="D226" s="5" t="s">
        <v>4</v>
      </c>
      <c r="E226" s="5" t="s">
        <v>5</v>
      </c>
      <c r="F226" s="5"/>
      <c r="G226" s="5"/>
      <c r="H226" s="5"/>
      <c r="I226" s="5"/>
      <c r="J226" s="5" t="s">
        <v>6</v>
      </c>
      <c r="K226" s="5" t="s">
        <v>7</v>
      </c>
      <c r="L226" s="5"/>
      <c r="M226" s="5"/>
      <c r="O226" s="79"/>
    </row>
    <row r="227" customFormat="false" ht="35.05" hidden="false" customHeight="false" outlineLevel="0" collapsed="false">
      <c r="A227" s="4"/>
      <c r="B227" s="5"/>
      <c r="C227" s="5"/>
      <c r="D227" s="5"/>
      <c r="E227" s="5" t="s">
        <v>8</v>
      </c>
      <c r="F227" s="5" t="s">
        <v>9</v>
      </c>
      <c r="G227" s="5" t="s">
        <v>10</v>
      </c>
      <c r="H227" s="5" t="s">
        <v>11</v>
      </c>
      <c r="I227" s="5" t="s">
        <v>12</v>
      </c>
      <c r="J227" s="5"/>
      <c r="K227" s="5" t="s">
        <v>13</v>
      </c>
      <c r="L227" s="5" t="s">
        <v>14</v>
      </c>
      <c r="M227" s="5" t="s">
        <v>15</v>
      </c>
      <c r="O227" s="79"/>
    </row>
    <row r="228" customFormat="false" ht="13.8" hidden="false" customHeight="false" outlineLevel="0" collapsed="false">
      <c r="A228" s="49" t="s">
        <v>197</v>
      </c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O228" s="79"/>
    </row>
    <row r="229" customFormat="false" ht="23.85" hidden="false" customHeight="false" outlineLevel="0" collapsed="false">
      <c r="A229" s="9" t="n">
        <v>1</v>
      </c>
      <c r="B229" s="37" t="s">
        <v>198</v>
      </c>
      <c r="C229" s="51" t="n">
        <v>871</v>
      </c>
      <c r="D229" s="51" t="n">
        <v>9941.8</v>
      </c>
      <c r="E229" s="12" t="n">
        <v>111702.56</v>
      </c>
      <c r="F229" s="12" t="n">
        <v>944.76</v>
      </c>
      <c r="G229" s="96"/>
      <c r="H229" s="12" t="n">
        <v>6090.07</v>
      </c>
      <c r="I229" s="96"/>
      <c r="J229" s="97" t="n">
        <f aca="false">K229/D229</f>
        <v>121.754454927679</v>
      </c>
      <c r="K229" s="98" t="n">
        <f aca="false">L229+M229+E229</f>
        <v>1210458.44</v>
      </c>
      <c r="L229" s="98" t="n">
        <f aca="false">F229*1163</f>
        <v>1098755.88</v>
      </c>
      <c r="M229" s="98" t="n">
        <f aca="false">G229*9.5</f>
        <v>0</v>
      </c>
      <c r="O229" s="79"/>
    </row>
    <row r="230" customFormat="false" ht="35.05" hidden="false" customHeight="false" outlineLevel="0" collapsed="false">
      <c r="A230" s="9" t="n">
        <v>2</v>
      </c>
      <c r="B230" s="37" t="s">
        <v>199</v>
      </c>
      <c r="C230" s="51" t="n">
        <v>875</v>
      </c>
      <c r="D230" s="51" t="n">
        <v>4538.7</v>
      </c>
      <c r="E230" s="12" t="n">
        <v>102818.19</v>
      </c>
      <c r="F230" s="12" t="n">
        <v>299.17</v>
      </c>
      <c r="G230" s="96"/>
      <c r="H230" s="12" t="n">
        <v>3461.07</v>
      </c>
      <c r="I230" s="12" t="n">
        <v>788.39</v>
      </c>
      <c r="J230" s="97" t="n">
        <f aca="false">K230/D230</f>
        <v>99.3132174411175</v>
      </c>
      <c r="K230" s="98" t="n">
        <f aca="false">L230+M230+E230</f>
        <v>450752.9</v>
      </c>
      <c r="L230" s="98" t="n">
        <f aca="false">F230*1163</f>
        <v>347934.71</v>
      </c>
      <c r="M230" s="98" t="n">
        <f aca="false">G230*9.5</f>
        <v>0</v>
      </c>
      <c r="O230" s="79"/>
    </row>
    <row r="231" customFormat="false" ht="23.85" hidden="false" customHeight="false" outlineLevel="0" collapsed="false">
      <c r="A231" s="9" t="n">
        <v>3</v>
      </c>
      <c r="B231" s="37" t="s">
        <v>200</v>
      </c>
      <c r="C231" s="51" t="n">
        <v>2425</v>
      </c>
      <c r="D231" s="51" t="n">
        <v>12788.2</v>
      </c>
      <c r="E231" s="12" t="n">
        <v>128142.01</v>
      </c>
      <c r="F231" s="12" t="n">
        <v>874.75</v>
      </c>
      <c r="G231" s="12" t="n">
        <v>57.3</v>
      </c>
      <c r="H231" s="12" t="n">
        <v>4624.56</v>
      </c>
      <c r="I231" s="96"/>
      <c r="J231" s="97" t="n">
        <f aca="false">K231/D231</f>
        <v>89.6154744217325</v>
      </c>
      <c r="K231" s="98" t="n">
        <f aca="false">L231+M231+E231</f>
        <v>1146020.61</v>
      </c>
      <c r="L231" s="98" t="n">
        <f aca="false">F231*1163</f>
        <v>1017334.25</v>
      </c>
      <c r="M231" s="98" t="n">
        <f aca="false">G231*9.5</f>
        <v>544.35</v>
      </c>
      <c r="O231" s="79"/>
    </row>
    <row r="232" customFormat="false" ht="23.85" hidden="false" customHeight="false" outlineLevel="0" collapsed="false">
      <c r="A232" s="9" t="n">
        <v>4</v>
      </c>
      <c r="B232" s="37" t="s">
        <v>201</v>
      </c>
      <c r="C232" s="51" t="n">
        <v>2028</v>
      </c>
      <c r="D232" s="51" t="n">
        <v>8780.4</v>
      </c>
      <c r="E232" s="12" t="n">
        <v>162413.84</v>
      </c>
      <c r="F232" s="12" t="n">
        <v>144.72</v>
      </c>
      <c r="G232" s="12" t="n">
        <v>42766.04</v>
      </c>
      <c r="H232" s="12" t="n">
        <v>5145.62</v>
      </c>
      <c r="I232" s="12" t="n">
        <v>1087.2</v>
      </c>
      <c r="J232" s="97" t="n">
        <f aca="false">K232/D232</f>
        <v>83.937016536832</v>
      </c>
      <c r="K232" s="98" t="n">
        <f aca="false">L232+M232+E232</f>
        <v>737000.58</v>
      </c>
      <c r="L232" s="98" t="n">
        <f aca="false">F232*1163</f>
        <v>168309.36</v>
      </c>
      <c r="M232" s="98" t="n">
        <f aca="false">G232*9.5</f>
        <v>406277.38</v>
      </c>
      <c r="O232" s="79"/>
    </row>
    <row r="233" customFormat="false" ht="13.8" hidden="false" customHeight="false" outlineLevel="0" collapsed="false">
      <c r="A233" s="9" t="n">
        <v>5</v>
      </c>
      <c r="B233" s="37" t="s">
        <v>202</v>
      </c>
      <c r="C233" s="51" t="n">
        <v>1332</v>
      </c>
      <c r="D233" s="51" t="n">
        <v>11092.1</v>
      </c>
      <c r="E233" s="12" t="n">
        <v>177288.08</v>
      </c>
      <c r="F233" s="12" t="n">
        <v>639.44</v>
      </c>
      <c r="G233" s="96"/>
      <c r="H233" s="12" t="n">
        <v>6202.98</v>
      </c>
      <c r="I233" s="12" t="n">
        <v>1069.89</v>
      </c>
      <c r="J233" s="97" t="n">
        <f aca="false">K233/D233</f>
        <v>83.0281732043527</v>
      </c>
      <c r="K233" s="98" t="n">
        <f aca="false">L233+M233+E233</f>
        <v>920956.8</v>
      </c>
      <c r="L233" s="98" t="n">
        <f aca="false">F233*1163</f>
        <v>743668.72</v>
      </c>
      <c r="M233" s="98" t="n">
        <f aca="false">G233*9.5</f>
        <v>0</v>
      </c>
      <c r="O233" s="79"/>
    </row>
    <row r="234" customFormat="false" ht="13.8" hidden="false" customHeight="false" outlineLevel="0" collapsed="false">
      <c r="A234" s="32"/>
      <c r="B234" s="27" t="s">
        <v>183</v>
      </c>
      <c r="C234" s="28" t="n">
        <f aca="false">SUM(C229:C233)</f>
        <v>7531</v>
      </c>
      <c r="D234" s="28" t="n">
        <f aca="false">SUM(D229:D233)</f>
        <v>47141.2</v>
      </c>
      <c r="E234" s="28" t="n">
        <f aca="false">SUM(E229:E233)</f>
        <v>682364.68</v>
      </c>
      <c r="F234" s="28" t="n">
        <f aca="false">SUM(F229:F233)</f>
        <v>2902.84</v>
      </c>
      <c r="G234" s="28" t="n">
        <f aca="false">SUM(G229:G233)</f>
        <v>42823.34</v>
      </c>
      <c r="H234" s="28" t="n">
        <f aca="false">SUM(H229:H233)</f>
        <v>25524.3</v>
      </c>
      <c r="I234" s="28" t="n">
        <f aca="false">SUM(I229:I233)</f>
        <v>2945.48</v>
      </c>
      <c r="J234" s="31"/>
      <c r="K234" s="31"/>
      <c r="L234" s="31"/>
      <c r="M234" s="31"/>
      <c r="O234" s="79"/>
    </row>
    <row r="235" customFormat="false" ht="13.8" hidden="false" customHeight="false" outlineLevel="0" collapsed="false">
      <c r="A235" s="32"/>
      <c r="B235" s="27" t="s">
        <v>184</v>
      </c>
      <c r="C235" s="28"/>
      <c r="D235" s="28"/>
      <c r="E235" s="28"/>
      <c r="F235" s="28"/>
      <c r="G235" s="28"/>
      <c r="H235" s="28"/>
      <c r="I235" s="28"/>
      <c r="J235" s="99" t="n">
        <f aca="false">SUM(J229:J233)/5</f>
        <v>95.5296673063428</v>
      </c>
      <c r="K235" s="31"/>
      <c r="L235" s="31"/>
      <c r="M235" s="31"/>
      <c r="O235" s="79"/>
    </row>
    <row r="237" customFormat="false" ht="15" hidden="false" customHeight="false" outlineLevel="0" collapsed="false">
      <c r="B237" s="100"/>
    </row>
    <row r="238" customFormat="false" ht="15" hidden="false" customHeight="false" outlineLevel="0" collapsed="false">
      <c r="I238" s="24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5:A166"/>
    <mergeCell ref="B165:B166"/>
    <mergeCell ref="C165:C166"/>
    <mergeCell ref="D165:D166"/>
    <mergeCell ref="E165:I165"/>
    <mergeCell ref="J165:J166"/>
    <mergeCell ref="K165:M165"/>
    <mergeCell ref="A167:M167"/>
    <mergeCell ref="A208:A209"/>
    <mergeCell ref="B208:B209"/>
    <mergeCell ref="C208:C209"/>
    <mergeCell ref="D208:D209"/>
    <mergeCell ref="E208:I208"/>
    <mergeCell ref="J208:J209"/>
    <mergeCell ref="K208:M208"/>
    <mergeCell ref="A210:M210"/>
    <mergeCell ref="A226:A227"/>
    <mergeCell ref="B226:B227"/>
    <mergeCell ref="C226:C227"/>
    <mergeCell ref="D226:D227"/>
    <mergeCell ref="E226:I226"/>
    <mergeCell ref="J226:J227"/>
    <mergeCell ref="K226:M226"/>
    <mergeCell ref="A228:M22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9934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2024-01-08T14:29:45Z</dcterms:modified>
  <cp:revision>854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