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Лист1!$E$28</definedName>
    <definedName name="_xlnm.Print_Titles" localSheetId="0">Лист1!$6:$7</definedName>
    <definedName name="_xlnm.Print_Area" localSheetId="0">Лист1!$A$1:$H$299</definedName>
  </definedNames>
  <calcPr calcId="125725"/>
</workbook>
</file>

<file path=xl/calcChain.xml><?xml version="1.0" encoding="utf-8"?>
<calcChain xmlns="http://schemas.openxmlformats.org/spreadsheetml/2006/main">
  <c r="G63" i="1"/>
  <c r="H239"/>
  <c r="H240"/>
  <c r="H241"/>
  <c r="H215"/>
  <c r="H216"/>
  <c r="H217"/>
  <c r="H218"/>
  <c r="H219"/>
  <c r="H220"/>
  <c r="H221"/>
  <c r="H222"/>
  <c r="H223"/>
  <c r="H224"/>
  <c r="H225"/>
  <c r="H209"/>
  <c r="H210"/>
  <c r="H211"/>
  <c r="H202"/>
  <c r="H203"/>
  <c r="H204"/>
  <c r="H205"/>
  <c r="H192"/>
  <c r="H193"/>
  <c r="H194"/>
  <c r="H195"/>
  <c r="H76"/>
  <c r="H77"/>
  <c r="H78"/>
  <c r="H79"/>
  <c r="H80"/>
  <c r="H44"/>
  <c r="H45"/>
  <c r="H46"/>
  <c r="H47"/>
  <c r="H48"/>
  <c r="H49"/>
  <c r="H50"/>
  <c r="H51"/>
  <c r="H52"/>
  <c r="H53"/>
  <c r="H54"/>
  <c r="H55"/>
  <c r="H56"/>
  <c r="H57"/>
  <c r="H58"/>
  <c r="H296"/>
  <c r="G267"/>
  <c r="F267"/>
  <c r="H268"/>
  <c r="H269"/>
  <c r="H267" s="1"/>
  <c r="G261"/>
  <c r="F261"/>
  <c r="H262"/>
  <c r="H261" s="1"/>
  <c r="G254"/>
  <c r="F254"/>
  <c r="H255"/>
  <c r="G246"/>
  <c r="F246"/>
  <c r="H247"/>
  <c r="G110" l="1"/>
  <c r="F110"/>
  <c r="H111"/>
  <c r="G107"/>
  <c r="H108"/>
  <c r="F107"/>
  <c r="H107" l="1"/>
  <c r="H110"/>
  <c r="G287"/>
  <c r="F287"/>
  <c r="H293"/>
  <c r="H294"/>
  <c r="H295"/>
  <c r="G113"/>
  <c r="F113"/>
  <c r="H114"/>
  <c r="H113" s="1"/>
  <c r="H93"/>
  <c r="F63"/>
  <c r="H67"/>
  <c r="H68"/>
  <c r="H64"/>
  <c r="H289" l="1"/>
  <c r="H290"/>
  <c r="H291"/>
  <c r="H292"/>
  <c r="H33" l="1"/>
  <c r="G283"/>
  <c r="F283"/>
  <c r="H284"/>
  <c r="H288"/>
  <c r="H104" l="1"/>
  <c r="G42"/>
  <c r="F42"/>
  <c r="H43"/>
  <c r="G30"/>
  <c r="F30"/>
  <c r="H31"/>
  <c r="H297"/>
  <c r="H285"/>
  <c r="G227"/>
  <c r="F227"/>
  <c r="H228"/>
  <c r="G39"/>
  <c r="F39"/>
  <c r="G23"/>
  <c r="F23"/>
  <c r="H287" l="1"/>
  <c r="H283"/>
  <c r="H42"/>
  <c r="G258"/>
  <c r="F258"/>
  <c r="H259"/>
  <c r="H258" s="1"/>
  <c r="H248"/>
  <c r="H246" s="1"/>
  <c r="G237"/>
  <c r="F237"/>
  <c r="G197"/>
  <c r="F197"/>
  <c r="H198"/>
  <c r="H197" s="1"/>
  <c r="G85"/>
  <c r="F85"/>
  <c r="H86"/>
  <c r="H85" s="1"/>
  <c r="H70"/>
  <c r="H71"/>
  <c r="H69" l="1"/>
  <c r="H229" l="1"/>
  <c r="H227" s="1"/>
  <c r="H281"/>
  <c r="H280" s="1"/>
  <c r="G280"/>
  <c r="H275"/>
  <c r="H274" s="1"/>
  <c r="H272" s="1"/>
  <c r="H271" s="1"/>
  <c r="G274"/>
  <c r="G272" s="1"/>
  <c r="G271" s="1"/>
  <c r="H265"/>
  <c r="H264" s="1"/>
  <c r="G264"/>
  <c r="H256"/>
  <c r="H254" s="1"/>
  <c r="H252"/>
  <c r="H251"/>
  <c r="G250"/>
  <c r="G244" s="1"/>
  <c r="H238"/>
  <c r="H237" s="1"/>
  <c r="H235"/>
  <c r="H234" s="1"/>
  <c r="G234"/>
  <c r="G232" s="1"/>
  <c r="H214"/>
  <c r="G213"/>
  <c r="H208"/>
  <c r="G207"/>
  <c r="H201"/>
  <c r="G200"/>
  <c r="H191"/>
  <c r="G190"/>
  <c r="H188"/>
  <c r="H187" s="1"/>
  <c r="G187"/>
  <c r="H185"/>
  <c r="H184" s="1"/>
  <c r="G184"/>
  <c r="H181"/>
  <c r="H182"/>
  <c r="H180"/>
  <c r="G179"/>
  <c r="H177"/>
  <c r="H176" s="1"/>
  <c r="G176"/>
  <c r="H171"/>
  <c r="H170" s="1"/>
  <c r="G170"/>
  <c r="H168"/>
  <c r="H167" s="1"/>
  <c r="G167"/>
  <c r="H165"/>
  <c r="H164" s="1"/>
  <c r="G164"/>
  <c r="H160"/>
  <c r="H161"/>
  <c r="H162"/>
  <c r="H159"/>
  <c r="G158"/>
  <c r="H156"/>
  <c r="H155"/>
  <c r="G154"/>
  <c r="H149"/>
  <c r="H148" s="1"/>
  <c r="G148"/>
  <c r="H144"/>
  <c r="H145"/>
  <c r="H146"/>
  <c r="H143"/>
  <c r="G142"/>
  <c r="H140"/>
  <c r="H139" s="1"/>
  <c r="G139"/>
  <c r="H137"/>
  <c r="H136"/>
  <c r="G135"/>
  <c r="H133"/>
  <c r="H132"/>
  <c r="G131"/>
  <c r="H129"/>
  <c r="H128" s="1"/>
  <c r="G128"/>
  <c r="H117"/>
  <c r="H116" s="1"/>
  <c r="H123"/>
  <c r="H122" s="1"/>
  <c r="H120" s="1"/>
  <c r="H119" s="1"/>
  <c r="G122"/>
  <c r="G120" s="1"/>
  <c r="G119" s="1"/>
  <c r="G116"/>
  <c r="H105"/>
  <c r="H103"/>
  <c r="G102"/>
  <c r="H100"/>
  <c r="H99" s="1"/>
  <c r="G99"/>
  <c r="H94"/>
  <c r="H92"/>
  <c r="G91"/>
  <c r="H83"/>
  <c r="H82" s="1"/>
  <c r="G82"/>
  <c r="H75"/>
  <c r="G74"/>
  <c r="G61" s="1"/>
  <c r="H66"/>
  <c r="H72"/>
  <c r="H65"/>
  <c r="G27"/>
  <c r="H40"/>
  <c r="H39" s="1"/>
  <c r="H37"/>
  <c r="H36" s="1"/>
  <c r="G36"/>
  <c r="H17"/>
  <c r="H18"/>
  <c r="H19"/>
  <c r="H20"/>
  <c r="H21"/>
  <c r="H22"/>
  <c r="H24"/>
  <c r="H25"/>
  <c r="H26"/>
  <c r="H28"/>
  <c r="H29"/>
  <c r="H32"/>
  <c r="H34"/>
  <c r="H16"/>
  <c r="G15"/>
  <c r="H13"/>
  <c r="H12"/>
  <c r="G11"/>
  <c r="G9" l="1"/>
  <c r="G174"/>
  <c r="G173" s="1"/>
  <c r="G97"/>
  <c r="H63"/>
  <c r="G88"/>
  <c r="G89"/>
  <c r="G60"/>
  <c r="G96"/>
  <c r="G243"/>
  <c r="H232"/>
  <c r="H231" s="1"/>
  <c r="H30"/>
  <c r="G8"/>
  <c r="H278"/>
  <c r="H277" s="1"/>
  <c r="G278"/>
  <c r="G277" s="1"/>
  <c r="H250"/>
  <c r="H244" s="1"/>
  <c r="H74"/>
  <c r="H23"/>
  <c r="H135"/>
  <c r="G231"/>
  <c r="H15"/>
  <c r="H213"/>
  <c r="H207"/>
  <c r="H200"/>
  <c r="H190"/>
  <c r="H179"/>
  <c r="G152"/>
  <c r="G151" s="1"/>
  <c r="H158"/>
  <c r="H154"/>
  <c r="H142"/>
  <c r="G126"/>
  <c r="G125" s="1"/>
  <c r="H131"/>
  <c r="H102"/>
  <c r="H97" s="1"/>
  <c r="H91"/>
  <c r="H11"/>
  <c r="H89" l="1"/>
  <c r="H88" s="1"/>
  <c r="H61"/>
  <c r="H60" s="1"/>
  <c r="H174"/>
  <c r="H173" s="1"/>
  <c r="H96"/>
  <c r="H243"/>
  <c r="G299"/>
  <c r="H152"/>
  <c r="H151" s="1"/>
  <c r="H126"/>
  <c r="H125" s="1"/>
  <c r="F27" l="1"/>
  <c r="H27" s="1"/>
  <c r="H9" s="1"/>
  <c r="F264"/>
  <c r="F244" s="1"/>
  <c r="F250"/>
  <c r="F170"/>
  <c r="F154"/>
  <c r="F158"/>
  <c r="F148"/>
  <c r="F139"/>
  <c r="F142"/>
  <c r="F128"/>
  <c r="F102"/>
  <c r="F91"/>
  <c r="F89" s="1"/>
  <c r="F88" s="1"/>
  <c r="F207"/>
  <c r="F190"/>
  <c r="F131"/>
  <c r="F167"/>
  <c r="F234"/>
  <c r="F82"/>
  <c r="F74"/>
  <c r="F164"/>
  <c r="F135"/>
  <c r="F280"/>
  <c r="F274"/>
  <c r="F272" s="1"/>
  <c r="F271" s="1"/>
  <c r="F213"/>
  <c r="F200"/>
  <c r="F187"/>
  <c r="F184"/>
  <c r="F179"/>
  <c r="F176"/>
  <c r="F122"/>
  <c r="F120" s="1"/>
  <c r="F119" s="1"/>
  <c r="F116"/>
  <c r="F99"/>
  <c r="F97" s="1"/>
  <c r="F36"/>
  <c r="F15"/>
  <c r="F11"/>
  <c r="F61" l="1"/>
  <c r="F60" s="1"/>
  <c r="F96"/>
  <c r="F243"/>
  <c r="F9"/>
  <c r="F8" s="1"/>
  <c r="F278"/>
  <c r="F277" s="1"/>
  <c r="H8"/>
  <c r="H299" s="1"/>
  <c r="F174"/>
  <c r="F173" s="1"/>
  <c r="F152"/>
  <c r="F151" s="1"/>
  <c r="F232"/>
  <c r="F231" s="1"/>
  <c r="F126"/>
  <c r="F125" s="1"/>
  <c r="F299" l="1"/>
</calcChain>
</file>

<file path=xl/sharedStrings.xml><?xml version="1.0" encoding="utf-8"?>
<sst xmlns="http://schemas.openxmlformats.org/spreadsheetml/2006/main" count="369" uniqueCount="310">
  <si>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</si>
  <si>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</si>
  <si>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</si>
  <si>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</si>
  <si>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</si>
  <si>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</si>
  <si>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</si>
  <si>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</si>
  <si>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</si>
  <si>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</si>
  <si>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</si>
  <si>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</si>
  <si>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</si>
  <si>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</si>
  <si>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</si>
  <si>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</si>
  <si>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</si>
  <si>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</si>
  <si>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</si>
  <si>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</si>
  <si>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</si>
  <si>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</si>
  <si>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</si>
  <si>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</si>
  <si>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</si>
  <si>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</si>
  <si>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</si>
  <si>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</si>
  <si>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</si>
  <si>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</si>
  <si>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</si>
  <si>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</si>
  <si>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</si>
  <si>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</si>
  <si>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</si>
  <si>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</si>
  <si>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</si>
  <si>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</si>
  <si>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</si>
  <si>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</si>
  <si>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</si>
  <si>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</si>
  <si>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</si>
  <si>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</si>
  <si>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</si>
  <si>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</si>
  <si>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</si>
  <si>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</si>
  <si>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</si>
  <si>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</si>
  <si>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</si>
  <si>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</si>
  <si>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</si>
  <si>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</si>
  <si>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</si>
  <si>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</si>
  <si>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</si>
  <si>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</si>
  <si>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</si>
  <si>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</si>
  <si>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</si>
  <si>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</si>
  <si>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</si>
  <si>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</si>
  <si>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</si>
  <si>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</si>
  <si>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</si>
  <si>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</si>
  <si>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</si>
  <si>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</si>
  <si>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</si>
  <si>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</si>
  <si>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</si>
  <si>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</si>
  <si>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</si>
  <si>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</si>
  <si>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</si>
  <si>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</si>
  <si>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</si>
  <si>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</si>
  <si>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</si>
  <si>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</si>
  <si>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</si>
  <si>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</si>
  <si>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</si>
  <si>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</si>
  <si>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</si>
  <si>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</si>
  <si>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</si>
  <si>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</si>
  <si>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</si>
  <si>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</si>
  <si>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</si>
  <si>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</si>
  <si>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</si>
  <si>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</si>
  <si>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</si>
  <si>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</si>
  <si>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</si>
  <si>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</si>
  <si>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</si>
  <si>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</si>
  <si>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</si>
  <si>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</si>
  <si>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</si>
  <si>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</si>
  <si>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</si>
  <si>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</si>
  <si>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</si>
  <si>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</si>
  <si>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</si>
  <si>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 xml:space="preserve">Найменування інвестиційного проекту
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</si>
  <si>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</si>
  <si>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</si>
  <si>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</si>
  <si>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</si>
  <si>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</si>
  <si>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</si>
  <si>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</si>
  <si>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</si>
  <si>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</si>
  <si>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</si>
  <si>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</si>
  <si>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</si>
  <si>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</si>
  <si>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</si>
  <si>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</si>
  <si>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</si>
  <si>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</si>
  <si>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</si>
  <si>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</si>
  <si>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</si>
  <si>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</si>
  <si>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</si>
  <si>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</si>
  <si>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</si>
  <si>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</si>
  <si>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</si>
  <si>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</si>
  <si>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</si>
  <si>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</si>
  <si>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</si>
  <si>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</si>
  <si>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</si>
  <si>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</si>
  <si>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</si>
  <si>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</si>
  <si>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</si>
  <si>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0712030</t>
  </si>
  <si>
    <t>0733</t>
  </si>
  <si>
    <t>Лікарсько-акушерська допомога вагітним, породіллям та новонародженим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</si>
  <si>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</si>
  <si>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</si>
  <si>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</si>
  <si>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</si>
  <si>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закладами позашкільної освіти, заходи із позашкільної роботи з дітьми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</si>
  <si>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</si>
  <si>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</si>
  <si>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</si>
  <si>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</si>
  <si>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</si>
  <si>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</si>
  <si>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</si>
  <si>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</si>
  <si>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</si>
  <si>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</si>
  <si>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</si>
  <si>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</si>
  <si>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</si>
  <si>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</si>
  <si>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</si>
  <si>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</si>
  <si>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</si>
  <si>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</si>
  <si>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</si>
  <si>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</si>
  <si>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</si>
  <si>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</si>
  <si>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</si>
  <si>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</si>
  <si>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</si>
  <si>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</si>
  <si>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</si>
  <si>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</si>
  <si>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</si>
  <si>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</si>
  <si>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</si>
  <si>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</si>
  <si>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</si>
  <si>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</si>
  <si>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</si>
  <si>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</si>
  <si>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</si>
  <si>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</si>
  <si>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</si>
  <si>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</si>
  <si>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</si>
  <si>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</si>
  <si>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</si>
  <si>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</si>
  <si>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</si>
  <si>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</si>
  <si>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</si>
  <si>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</si>
  <si>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</si>
  <si>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</si>
  <si>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</si>
  <si>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</si>
  <si>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</si>
  <si>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</si>
  <si>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Дані про стан фінансування видатків за рахунок бюджету розвитку </t>
  </si>
  <si>
    <t xml:space="preserve">Обсяг видатків
бюджету
розвитку, гривень
</t>
  </si>
  <si>
    <t>ГРН</t>
  </si>
  <si>
    <t>Залишки астгнувань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</si>
  <si>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</si>
  <si>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</si>
  <si>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</si>
  <si>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</si>
  <si>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</si>
  <si>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</si>
  <si>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</si>
  <si>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</si>
  <si>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</si>
  <si>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</si>
  <si>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Капітальний ремонт автентичних вхідних дверей будинків комунальної власності</t>
  </si>
  <si>
    <t>Придбання комп'ютерів для централізованої бухгалтерії</t>
  </si>
  <si>
    <t>1216090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</si>
  <si>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</si>
  <si>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</si>
  <si>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</si>
  <si>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</si>
  <si>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</si>
  <si>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</si>
  <si>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</si>
  <si>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Придбання тролейбусів</t>
  </si>
  <si>
    <t>.0380</t>
  </si>
  <si>
    <t>Заходи та роботи з територіальної оборони</t>
  </si>
  <si>
    <t>Виготовлення проектно-кошторисної документації з реконструкції мережі дощової каналізації  пр. Відродження в м. Луцьку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</si>
  <si>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</si>
  <si>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</si>
  <si>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</si>
  <si>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</si>
  <si>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</si>
  <si>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</si>
  <si>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</si>
  <si>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0218240</t>
  </si>
  <si>
    <t>Придбання обладнання і предметів довгострокового користування для 100 бригади ТрО (депутат Доманська А.Г.)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</si>
  <si>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</si>
  <si>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</si>
  <si>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</si>
  <si>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</si>
  <si>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О.В.).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</si>
  <si>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</si>
  <si>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</si>
  <si>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</si>
  <si>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</si>
  <si>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</si>
  <si>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</si>
  <si>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</si>
  <si>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</si>
  <si>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>Придбання обладнання і предметів довгострокового користування (Програма заходів територіальної оборони Луцької МТГ на 2022-2024 роки)</t>
  </si>
  <si>
    <t>Придбання тепловізора для військової частини А7062 (Програма заходів територіальної оборони Луцької МТГ на 2022-2024 роки)</t>
  </si>
  <si>
    <t xml:space="preserve">Придбання блоків багатоканальної швидкої зарядки та автономного освітлення для в/ч А7062 (депутат Авраменко А.М.) 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</si>
  <si>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</si>
  <si>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</si>
  <si>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</si>
  <si>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КП "Луцький клінічний пологовий будинок". Придбання медичного обладнання (датчики для апартатів УЗД)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</si>
  <si>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</si>
  <si>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</si>
  <si>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</si>
  <si>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</si>
  <si>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</si>
  <si>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>Придбання дитячого обладнання для встановлення за адресою вул. Чорновола, 2, 2а, 2б, 2в (депутат Бондар В.О.)</t>
  </si>
  <si>
    <t xml:space="preserve">Реконструкція алеї почесних поховань на міському кладовищі в с.Гаразджа </t>
  </si>
  <si>
    <t xml:space="preserve">ЛСКАП "Спецкомунтранс". Внески до статутного капіталу на придбання спеціальних автотранспортних засобів та механізмів  </t>
  </si>
  <si>
    <t>ЛСКАП "Спецкомунтранс". Внески до статутного капіталу на капітальний ремонт контейнерних майданчиків</t>
  </si>
  <si>
    <t>Нове будівництво з встановлення  камер відео спостереження по пр.Відродження (програма "Безпечне місто Луцьк")</t>
  </si>
  <si>
    <t>1517370</t>
  </si>
  <si>
    <t>КП "Луцький зоопарк" Нове будівництво вольєру для дрібних приматів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</si>
  <si>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</si>
  <si>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</si>
  <si>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</si>
  <si>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</si>
  <si>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ЧЕРВЕНЬ 2023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</si>
  <si>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</si>
  <si>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</si>
  <si>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</si>
  <si>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</si>
  <si>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</si>
  <si>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</si>
  <si>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</si>
  <si>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</si>
  <si>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</si>
  <si>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</si>
  <si>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</si>
  <si>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</si>
  <si>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</si>
  <si>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</si>
  <si>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</si>
  <si>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Капітальний ремонт зупинок громадського транспорту "Розумні зупинки"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</si>
  <si>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</si>
  <si>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</si>
  <si>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</si>
  <si>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</si>
  <si>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</si>
  <si>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</si>
  <si>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>КП "Медичний центр реабілітації учасників бойових дій " -  реконструкція цокольного приміщенняна під укриття по пр. Волі</t>
  </si>
  <si>
    <t xml:space="preserve">КП «Ласка» - нове будівництво вольєрів для утримання тварин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</si>
  <si>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</si>
  <si>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Профінансовано станом на 30.06.2023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</si>
</sst>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6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" fillId="0" borderId="0" xfId="0" applyFont="1" applyBorder="1"/>
    <xf numFmtId="0" fontId="18" fillId="0" borderId="0" xfId="0" applyFont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6" xfId="0" applyFont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3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7" fillId="0" borderId="2" xfId="0" applyFont="1" applyBorder="1"/>
    <xf numFmtId="3" fontId="11" fillId="0" borderId="0" xfId="0" applyNumberFormat="1" applyFont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right" wrapText="1"/>
    </xf>
    <xf numFmtId="3" fontId="12" fillId="0" borderId="2" xfId="0" applyNumberFormat="1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164" fontId="28" fillId="3" borderId="2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11" fillId="4" borderId="2" xfId="0" applyFont="1" applyFill="1" applyBorder="1" applyAlignment="1">
      <alignment wrapText="1"/>
    </xf>
    <xf numFmtId="3" fontId="8" fillId="4" borderId="2" xfId="0" applyNumberFormat="1" applyFont="1" applyFill="1" applyBorder="1"/>
    <xf numFmtId="3" fontId="8" fillId="4" borderId="2" xfId="0" applyNumberFormat="1" applyFont="1" applyFill="1" applyBorder="1" applyAlignment="1">
      <alignment horizontal="right"/>
    </xf>
    <xf numFmtId="0" fontId="11" fillId="5" borderId="2" xfId="0" applyFont="1" applyFill="1" applyBorder="1" applyAlignment="1">
      <alignment wrapText="1"/>
    </xf>
    <xf numFmtId="3" fontId="8" fillId="5" borderId="2" xfId="0" applyNumberFormat="1" applyFont="1" applyFill="1" applyBorder="1"/>
    <xf numFmtId="3" fontId="8" fillId="5" borderId="2" xfId="0" applyNumberFormat="1" applyFont="1" applyFill="1" applyBorder="1" applyAlignment="1">
      <alignment horizontal="right"/>
    </xf>
    <xf numFmtId="0" fontId="18" fillId="0" borderId="0" xfId="0" applyFont="1" applyFill="1"/>
    <xf numFmtId="0" fontId="12" fillId="0" borderId="3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11" fillId="6" borderId="6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29" fillId="0" borderId="0" xfId="0" applyFont="1" applyAlignment="1">
      <alignment wrapText="1"/>
    </xf>
    <xf numFmtId="1" fontId="30" fillId="0" borderId="2" xfId="0" applyNumberFormat="1" applyFont="1" applyBorder="1" applyAlignment="1">
      <alignment horizontal="center" vertical="center" wrapText="1"/>
    </xf>
    <xf numFmtId="166" fontId="30" fillId="0" borderId="2" xfId="0" applyNumberFormat="1" applyFont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left" wrapText="1"/>
    </xf>
    <xf numFmtId="0" fontId="10" fillId="0" borderId="4" xfId="0" applyFont="1" applyBorder="1"/>
    <xf numFmtId="0" fontId="12" fillId="0" borderId="4" xfId="0" applyFont="1" applyBorder="1"/>
    <xf numFmtId="0" fontId="11" fillId="0" borderId="4" xfId="0" applyFont="1" applyBorder="1"/>
    <xf numFmtId="0" fontId="10" fillId="0" borderId="5" xfId="0" applyFont="1" applyBorder="1"/>
    <xf numFmtId="0" fontId="29" fillId="0" borderId="2" xfId="0" applyFont="1" applyBorder="1" applyAlignment="1">
      <alignment wrapText="1"/>
    </xf>
    <xf numFmtId="0" fontId="18" fillId="0" borderId="2" xfId="0" applyFont="1" applyBorder="1"/>
    <xf numFmtId="0" fontId="10" fillId="0" borderId="2" xfId="0" applyFont="1" applyFill="1" applyBorder="1" applyAlignment="1">
      <alignment wrapText="1"/>
    </xf>
    <xf numFmtId="3" fontId="2" fillId="0" borderId="5" xfId="0" applyNumberFormat="1" applyFont="1" applyBorder="1"/>
    <xf numFmtId="0" fontId="29" fillId="8" borderId="0" xfId="0" applyFont="1" applyFill="1" applyAlignment="1">
      <alignment wrapText="1"/>
    </xf>
    <xf numFmtId="3" fontId="8" fillId="8" borderId="4" xfId="0" applyNumberFormat="1" applyFont="1" applyFill="1" applyBorder="1"/>
    <xf numFmtId="3" fontId="8" fillId="8" borderId="4" xfId="0" applyNumberFormat="1" applyFont="1" applyFill="1" applyBorder="1" applyAlignment="1">
      <alignment horizontal="right"/>
    </xf>
    <xf numFmtId="3" fontId="8" fillId="8" borderId="2" xfId="0" applyNumberFormat="1" applyFont="1" applyFill="1" applyBorder="1"/>
    <xf numFmtId="3" fontId="8" fillId="8" borderId="2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 wrapText="1"/>
    </xf>
    <xf numFmtId="166" fontId="30" fillId="0" borderId="4" xfId="0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left" wrapText="1"/>
    </xf>
    <xf numFmtId="3" fontId="8" fillId="8" borderId="5" xfId="0" applyNumberFormat="1" applyFont="1" applyFill="1" applyBorder="1"/>
    <xf numFmtId="0" fontId="32" fillId="0" borderId="2" xfId="0" applyFont="1" applyBorder="1" applyAlignment="1">
      <alignment wrapText="1"/>
    </xf>
    <xf numFmtId="0" fontId="11" fillId="8" borderId="2" xfId="0" applyFont="1" applyFill="1" applyBorder="1" applyAlignment="1">
      <alignment wrapText="1"/>
    </xf>
    <xf numFmtId="0" fontId="11" fillId="0" borderId="6" xfId="0" applyFont="1" applyBorder="1" applyAlignment="1">
      <alignment vertical="center" wrapText="1"/>
    </xf>
    <xf numFmtId="0" fontId="31" fillId="8" borderId="2" xfId="0" applyFont="1" applyFill="1" applyBorder="1" applyAlignment="1">
      <alignment horizontal="justify"/>
    </xf>
    <xf numFmtId="0" fontId="33" fillId="8" borderId="0" xfId="0" applyFont="1" applyFill="1" applyAlignment="1">
      <alignment wrapText="1"/>
    </xf>
    <xf numFmtId="0" fontId="11" fillId="0" borderId="7" xfId="0" applyFont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1" fillId="9" borderId="2" xfId="0" applyFont="1" applyFill="1" applyBorder="1" applyAlignment="1">
      <alignment horizontal="justify" wrapText="1"/>
    </xf>
    <xf numFmtId="0" fontId="11" fillId="9" borderId="2" xfId="0" applyFont="1" applyFill="1" applyBorder="1" applyAlignment="1">
      <alignment wrapText="1"/>
    </xf>
    <xf numFmtId="3" fontId="8" fillId="9" borderId="2" xfId="0" applyNumberFormat="1" applyFont="1" applyFill="1" applyBorder="1"/>
    <xf numFmtId="0" fontId="11" fillId="11" borderId="3" xfId="0" applyFont="1" applyFill="1" applyBorder="1" applyAlignment="1">
      <alignment wrapText="1"/>
    </xf>
    <xf numFmtId="3" fontId="8" fillId="11" borderId="2" xfId="0" applyNumberFormat="1" applyFont="1" applyFill="1" applyBorder="1"/>
    <xf numFmtId="3" fontId="8" fillId="11" borderId="2" xfId="0" applyNumberFormat="1" applyFont="1" applyFill="1" applyBorder="1" applyAlignment="1">
      <alignment horizontal="right"/>
    </xf>
    <xf numFmtId="0" fontId="34" fillId="0" borderId="0" xfId="0" applyFont="1" applyAlignment="1">
      <alignment wrapText="1"/>
    </xf>
    <xf numFmtId="0" fontId="11" fillId="0" borderId="6" xfId="0" applyFont="1" applyFill="1" applyBorder="1" applyAlignment="1">
      <alignment horizontal="left" wrapText="1"/>
    </xf>
    <xf numFmtId="0" fontId="27" fillId="0" borderId="2" xfId="0" applyFont="1" applyBorder="1" applyAlignment="1">
      <alignment wrapText="1"/>
    </xf>
    <xf numFmtId="0" fontId="11" fillId="10" borderId="3" xfId="0" applyFont="1" applyFill="1" applyBorder="1" applyAlignment="1">
      <alignment wrapText="1"/>
    </xf>
    <xf numFmtId="3" fontId="8" fillId="10" borderId="2" xfId="0" applyNumberFormat="1" applyFont="1" applyFill="1" applyBorder="1"/>
    <xf numFmtId="3" fontId="8" fillId="10" borderId="2" xfId="0" applyNumberFormat="1" applyFont="1" applyFill="1" applyBorder="1" applyAlignment="1">
      <alignment horizontal="right"/>
    </xf>
    <xf numFmtId="0" fontId="27" fillId="0" borderId="0" xfId="0" applyFont="1" applyAlignment="1">
      <alignment wrapText="1"/>
    </xf>
    <xf numFmtId="0" fontId="11" fillId="0" borderId="4" xfId="0" applyFont="1" applyFill="1" applyBorder="1" applyAlignment="1">
      <alignment horizontal="left" wrapText="1"/>
    </xf>
    <xf numFmtId="0" fontId="29" fillId="0" borderId="0" xfId="0" applyFont="1"/>
    <xf numFmtId="3" fontId="8" fillId="0" borderId="2" xfId="0" applyNumberFormat="1" applyFont="1" applyFill="1" applyBorder="1" applyAlignment="1">
      <alignment horizontal="right"/>
    </xf>
    <xf numFmtId="0" fontId="18" fillId="0" borderId="0" xfId="0" applyFont="1" applyBorder="1"/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3"/>
  <sheetViews>
    <sheetView tabSelected="1" zoomScale="75" zoomScaleNormal="75" workbookViewId="0">
      <pane ySplit="1" topLeftCell="A295" activePane="bottomLeft" state="frozen"/>
      <selection pane="bottomLeft" activeCell="F303" sqref="F303"/>
    </sheetView>
  </sheetViews>
  <sheetFormatPr defaultColWidth="10.42578125" defaultRowHeight="19.5"/>
  <cols>
    <col min="1" max="1" width="12.42578125" style="73" customWidth="1"/>
    <col min="2" max="2" width="6.7109375" style="73" customWidth="1"/>
    <col min="3" max="3" width="7" style="73" customWidth="1"/>
    <col min="4" max="4" width="50.85546875" style="73" customWidth="1"/>
    <col min="5" max="5" width="72.28515625" style="73" customWidth="1"/>
    <col min="6" max="6" width="19.140625" style="65" customWidth="1"/>
    <col min="7" max="7" width="18.5703125" style="129" customWidth="1"/>
    <col min="8" max="8" width="18.7109375" style="155" customWidth="1"/>
    <col min="9" max="9" width="15.28515625" style="73" customWidth="1"/>
    <col min="10" max="10" width="9.140625" style="73" customWidth="1"/>
    <col min="11" max="11" width="13.140625" style="73" customWidth="1"/>
    <col min="12" max="183" width="9.140625" style="73" customWidth="1"/>
    <col min="184" max="16384" width="10.42578125" style="73"/>
  </cols>
  <sheetData>
    <row r="1" spans="1:9" ht="20.25" customHeight="1">
      <c r="A1" s="72"/>
      <c r="B1" s="72"/>
      <c r="C1" s="72"/>
      <c r="D1" s="72"/>
      <c r="E1" s="72"/>
      <c r="F1" s="1"/>
      <c r="G1" s="74"/>
      <c r="H1" s="151"/>
    </row>
    <row r="2" spans="1:9" ht="30" customHeight="1">
      <c r="A2" s="220" t="s">
        <v>210</v>
      </c>
      <c r="B2" s="221"/>
      <c r="C2" s="221"/>
      <c r="D2" s="221"/>
      <c r="E2" s="221"/>
      <c r="F2" s="221"/>
      <c r="G2" s="221"/>
      <c r="H2" s="221"/>
    </row>
    <row r="3" spans="1:9" ht="25.5" customHeight="1">
      <c r="A3" s="224" t="s">
        <v>151</v>
      </c>
      <c r="B3" s="225"/>
      <c r="C3" s="225"/>
      <c r="D3" s="225"/>
      <c r="E3" s="225"/>
      <c r="F3" s="225"/>
      <c r="G3" s="225"/>
      <c r="H3" s="143"/>
    </row>
    <row r="4" spans="1:9" ht="25.5" customHeight="1">
      <c r="A4" s="143"/>
      <c r="B4" s="144"/>
      <c r="C4" s="144"/>
      <c r="D4" s="144"/>
      <c r="E4" s="145" t="s">
        <v>283</v>
      </c>
      <c r="F4" s="144"/>
      <c r="G4" s="144"/>
      <c r="H4" s="143"/>
    </row>
    <row r="5" spans="1:9" ht="17.649999999999999" customHeight="1">
      <c r="A5" s="222"/>
      <c r="B5" s="223"/>
      <c r="C5" s="223"/>
      <c r="D5" s="75"/>
      <c r="E5" s="76"/>
      <c r="F5" s="2"/>
      <c r="G5" s="73"/>
      <c r="H5" s="152" t="s">
        <v>212</v>
      </c>
    </row>
    <row r="6" spans="1:9" ht="90" customHeight="1">
      <c r="A6" s="3" t="s">
        <v>0</v>
      </c>
      <c r="B6" s="4" t="s">
        <v>1</v>
      </c>
      <c r="C6" s="4" t="s">
        <v>2</v>
      </c>
      <c r="D6" s="5" t="s">
        <v>3</v>
      </c>
      <c r="E6" s="35" t="s">
        <v>111</v>
      </c>
      <c r="F6" s="146" t="s">
        <v>211</v>
      </c>
      <c r="G6" s="147" t="s">
        <v>309</v>
      </c>
      <c r="H6" s="153" t="s">
        <v>213</v>
      </c>
    </row>
    <row r="7" spans="1:9" s="78" customFormat="1" ht="1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7">
        <v>7</v>
      </c>
      <c r="H7" s="154">
        <v>8</v>
      </c>
    </row>
    <row r="8" spans="1:9" ht="26.25" customHeight="1">
      <c r="A8" s="6" t="s">
        <v>4</v>
      </c>
      <c r="B8" s="79"/>
      <c r="C8" s="79"/>
      <c r="D8" s="7" t="s">
        <v>5</v>
      </c>
      <c r="E8" s="148"/>
      <c r="F8" s="8">
        <f>F9</f>
        <v>57046000</v>
      </c>
      <c r="G8" s="8">
        <f t="shared" ref="G8:H8" si="0">G9</f>
        <v>28549636</v>
      </c>
      <c r="H8" s="8">
        <f t="shared" si="0"/>
        <v>28496364</v>
      </c>
    </row>
    <row r="9" spans="1:9" ht="21" customHeight="1">
      <c r="A9" s="9" t="s">
        <v>6</v>
      </c>
      <c r="B9" s="80"/>
      <c r="C9" s="80"/>
      <c r="D9" s="10" t="s">
        <v>5</v>
      </c>
      <c r="E9" s="81"/>
      <c r="F9" s="11">
        <f>F11+F15+F23+F30+F36+F39+F27+F42</f>
        <v>57046000</v>
      </c>
      <c r="G9" s="11">
        <f t="shared" ref="G9:H9" si="1">G11+G15+G23+G30+G36+G39+G27+G42</f>
        <v>28549636</v>
      </c>
      <c r="H9" s="11">
        <f t="shared" si="1"/>
        <v>28496364</v>
      </c>
      <c r="I9" s="129"/>
    </row>
    <row r="10" spans="1:9" ht="10.15" customHeight="1">
      <c r="A10" s="9"/>
      <c r="B10" s="80"/>
      <c r="C10" s="80"/>
      <c r="D10" s="10"/>
      <c r="E10" s="81"/>
      <c r="F10" s="12"/>
      <c r="G10" s="12"/>
      <c r="H10" s="150"/>
      <c r="I10" s="129"/>
    </row>
    <row r="11" spans="1:9" ht="82.5" customHeight="1">
      <c r="A11" s="9" t="s">
        <v>7</v>
      </c>
      <c r="B11" s="13" t="s">
        <v>8</v>
      </c>
      <c r="C11" s="13" t="s">
        <v>9</v>
      </c>
      <c r="D11" s="14" t="s">
        <v>10</v>
      </c>
      <c r="E11" s="81"/>
      <c r="F11" s="11">
        <f>SUM(F12:F13)</f>
        <v>1400000</v>
      </c>
      <c r="G11" s="11">
        <f t="shared" ref="G11:H11" si="2">SUM(G12:G13)</f>
        <v>86471</v>
      </c>
      <c r="H11" s="11">
        <f t="shared" si="2"/>
        <v>1313529</v>
      </c>
      <c r="I11" s="129"/>
    </row>
    <row r="12" spans="1:9" ht="27" customHeight="1">
      <c r="A12" s="9"/>
      <c r="B12" s="13"/>
      <c r="C12" s="13"/>
      <c r="D12" s="14"/>
      <c r="E12" s="82" t="s">
        <v>45</v>
      </c>
      <c r="F12" s="12">
        <v>100000</v>
      </c>
      <c r="G12" s="12"/>
      <c r="H12" s="149">
        <f>F12-G12</f>
        <v>100000</v>
      </c>
      <c r="I12" s="129"/>
    </row>
    <row r="13" spans="1:9" ht="27" customHeight="1">
      <c r="A13" s="9"/>
      <c r="B13" s="13"/>
      <c r="C13" s="13"/>
      <c r="D13" s="14"/>
      <c r="E13" s="139" t="s">
        <v>11</v>
      </c>
      <c r="F13" s="12">
        <v>1300000</v>
      </c>
      <c r="G13" s="12">
        <v>86471</v>
      </c>
      <c r="H13" s="149">
        <f>F13-G13</f>
        <v>1213529</v>
      </c>
      <c r="I13" s="129"/>
    </row>
    <row r="14" spans="1:9" ht="5.25" customHeight="1">
      <c r="A14" s="83"/>
      <c r="B14" s="84"/>
      <c r="C14" s="85"/>
      <c r="D14" s="86"/>
      <c r="E14" s="22"/>
      <c r="F14" s="12"/>
      <c r="G14" s="12"/>
      <c r="H14" s="150"/>
      <c r="I14" s="129"/>
    </row>
    <row r="15" spans="1:9" ht="53.25" customHeight="1">
      <c r="A15" s="69" t="s">
        <v>12</v>
      </c>
      <c r="B15" s="87">
        <v>7350</v>
      </c>
      <c r="C15" s="70" t="s">
        <v>13</v>
      </c>
      <c r="D15" s="20" t="s">
        <v>14</v>
      </c>
      <c r="E15" s="88"/>
      <c r="F15" s="11">
        <f>SUM(F16:F21)</f>
        <v>4000000</v>
      </c>
      <c r="G15" s="11">
        <f t="shared" ref="G15:H15" si="3">SUM(G16:G21)</f>
        <v>0</v>
      </c>
      <c r="H15" s="11">
        <f t="shared" si="3"/>
        <v>4000000</v>
      </c>
      <c r="I15" s="129"/>
    </row>
    <row r="16" spans="1:9" ht="37.5" customHeight="1">
      <c r="A16" s="69"/>
      <c r="B16" s="87"/>
      <c r="C16" s="70"/>
      <c r="D16" s="20"/>
      <c r="E16" s="20" t="s">
        <v>143</v>
      </c>
      <c r="F16" s="12">
        <v>350000</v>
      </c>
      <c r="G16" s="12"/>
      <c r="H16" s="149">
        <f>F16-G16</f>
        <v>350000</v>
      </c>
      <c r="I16" s="129"/>
    </row>
    <row r="17" spans="1:9" ht="28.5" customHeight="1">
      <c r="A17" s="69"/>
      <c r="B17" s="87"/>
      <c r="C17" s="70"/>
      <c r="D17" s="20"/>
      <c r="E17" s="20" t="s">
        <v>16</v>
      </c>
      <c r="F17" s="12">
        <v>3000000</v>
      </c>
      <c r="G17" s="12"/>
      <c r="H17" s="149">
        <f t="shared" ref="H17:H34" si="4">F17-G17</f>
        <v>3000000</v>
      </c>
      <c r="I17" s="129"/>
    </row>
    <row r="18" spans="1:9" ht="36" customHeight="1">
      <c r="A18" s="69"/>
      <c r="B18" s="87"/>
      <c r="C18" s="70"/>
      <c r="D18" s="20"/>
      <c r="E18" s="20" t="s">
        <v>152</v>
      </c>
      <c r="F18" s="12">
        <v>350000</v>
      </c>
      <c r="G18" s="12"/>
      <c r="H18" s="149">
        <f t="shared" si="4"/>
        <v>350000</v>
      </c>
      <c r="I18" s="129"/>
    </row>
    <row r="19" spans="1:9" ht="28.5" customHeight="1">
      <c r="A19" s="69"/>
      <c r="B19" s="87"/>
      <c r="C19" s="70"/>
      <c r="D19" s="20"/>
      <c r="E19" s="20" t="s">
        <v>153</v>
      </c>
      <c r="F19" s="12">
        <v>150000</v>
      </c>
      <c r="G19" s="12"/>
      <c r="H19" s="149">
        <f t="shared" si="4"/>
        <v>150000</v>
      </c>
      <c r="I19" s="129"/>
    </row>
    <row r="20" spans="1:9" ht="35.65" customHeight="1">
      <c r="A20" s="69"/>
      <c r="B20" s="87"/>
      <c r="C20" s="70"/>
      <c r="D20" s="20"/>
      <c r="E20" s="20" t="s">
        <v>15</v>
      </c>
      <c r="F20" s="12">
        <v>50000</v>
      </c>
      <c r="G20" s="12"/>
      <c r="H20" s="149">
        <f t="shared" si="4"/>
        <v>50000</v>
      </c>
      <c r="I20" s="129"/>
    </row>
    <row r="21" spans="1:9" ht="28.15" customHeight="1">
      <c r="A21" s="83"/>
      <c r="B21" s="90"/>
      <c r="C21" s="90"/>
      <c r="D21" s="31"/>
      <c r="E21" s="20" t="s">
        <v>17</v>
      </c>
      <c r="F21" s="12">
        <v>100000</v>
      </c>
      <c r="G21" s="12"/>
      <c r="H21" s="149">
        <f t="shared" si="4"/>
        <v>100000</v>
      </c>
      <c r="I21" s="129"/>
    </row>
    <row r="22" spans="1:9" ht="7.15" customHeight="1">
      <c r="A22" s="91"/>
      <c r="B22" s="90"/>
      <c r="C22" s="90"/>
      <c r="D22" s="31"/>
      <c r="E22" s="20"/>
      <c r="F22" s="12"/>
      <c r="G22" s="12"/>
      <c r="H22" s="149">
        <f t="shared" si="4"/>
        <v>0</v>
      </c>
      <c r="I22" s="129"/>
    </row>
    <row r="23" spans="1:9" ht="36.75" customHeight="1">
      <c r="A23" s="69" t="s">
        <v>18</v>
      </c>
      <c r="B23" s="70" t="s">
        <v>19</v>
      </c>
      <c r="C23" s="70" t="s">
        <v>20</v>
      </c>
      <c r="D23" s="20" t="s">
        <v>21</v>
      </c>
      <c r="E23" s="20"/>
      <c r="F23" s="11">
        <f>SUM(F24:F25)</f>
        <v>12500000</v>
      </c>
      <c r="G23" s="11">
        <f>SUM(G24:G25)</f>
        <v>4317532</v>
      </c>
      <c r="H23" s="11">
        <f>SUM(H24:H25)</f>
        <v>8182468</v>
      </c>
      <c r="I23" s="129"/>
    </row>
    <row r="24" spans="1:9" ht="36.75" customHeight="1">
      <c r="A24" s="69"/>
      <c r="B24" s="70"/>
      <c r="C24" s="92"/>
      <c r="D24" s="17"/>
      <c r="E24" s="157" t="s">
        <v>147</v>
      </c>
      <c r="F24" s="158">
        <v>10000000</v>
      </c>
      <c r="G24" s="158">
        <v>3726702</v>
      </c>
      <c r="H24" s="159">
        <f t="shared" si="4"/>
        <v>6273298</v>
      </c>
      <c r="I24" s="129"/>
    </row>
    <row r="25" spans="1:9" ht="37.5" customHeight="1">
      <c r="A25" s="91"/>
      <c r="B25" s="90"/>
      <c r="C25" s="93"/>
      <c r="D25" s="31"/>
      <c r="E25" s="160" t="s">
        <v>22</v>
      </c>
      <c r="F25" s="161">
        <v>2500000</v>
      </c>
      <c r="G25" s="161">
        <v>590830</v>
      </c>
      <c r="H25" s="162">
        <f t="shared" si="4"/>
        <v>1909170</v>
      </c>
      <c r="I25" s="129"/>
    </row>
    <row r="26" spans="1:9" ht="11.45" customHeight="1">
      <c r="A26" s="91"/>
      <c r="B26" s="90"/>
      <c r="C26" s="93"/>
      <c r="D26" s="31"/>
      <c r="E26" s="20"/>
      <c r="F26" s="15"/>
      <c r="G26" s="15"/>
      <c r="H26" s="149">
        <f t="shared" si="4"/>
        <v>0</v>
      </c>
      <c r="I26" s="129"/>
    </row>
    <row r="27" spans="1:9" ht="39" customHeight="1">
      <c r="A27" s="69" t="s">
        <v>207</v>
      </c>
      <c r="B27" s="90">
        <v>7650</v>
      </c>
      <c r="C27" s="16" t="s">
        <v>24</v>
      </c>
      <c r="D27" s="141" t="s">
        <v>208</v>
      </c>
      <c r="E27" s="20"/>
      <c r="F27" s="142">
        <f>F28</f>
        <v>555000</v>
      </c>
      <c r="G27" s="142">
        <f>G28</f>
        <v>0</v>
      </c>
      <c r="H27" s="156">
        <f t="shared" si="4"/>
        <v>555000</v>
      </c>
      <c r="I27" s="129"/>
    </row>
    <row r="28" spans="1:9" ht="77.45" customHeight="1">
      <c r="A28" s="91"/>
      <c r="B28" s="90"/>
      <c r="C28" s="93"/>
      <c r="D28" s="31"/>
      <c r="E28" s="209" t="s">
        <v>209</v>
      </c>
      <c r="F28" s="15">
        <v>555000</v>
      </c>
      <c r="G28" s="15"/>
      <c r="H28" s="149">
        <f t="shared" si="4"/>
        <v>555000</v>
      </c>
      <c r="I28" s="129"/>
    </row>
    <row r="29" spans="1:9" ht="7.15" customHeight="1">
      <c r="A29" s="91"/>
      <c r="B29" s="90"/>
      <c r="C29" s="93"/>
      <c r="D29" s="31"/>
      <c r="E29" s="20"/>
      <c r="F29" s="12"/>
      <c r="G29" s="12"/>
      <c r="H29" s="149">
        <f t="shared" si="4"/>
        <v>0</v>
      </c>
      <c r="I29" s="129"/>
    </row>
    <row r="30" spans="1:9" ht="36" customHeight="1">
      <c r="A30" s="9" t="s">
        <v>23</v>
      </c>
      <c r="B30" s="18">
        <v>7670</v>
      </c>
      <c r="C30" s="44" t="s">
        <v>24</v>
      </c>
      <c r="D30" s="20" t="s">
        <v>25</v>
      </c>
      <c r="E30" s="20"/>
      <c r="F30" s="11">
        <f>SUM(F31:F34)</f>
        <v>9452000</v>
      </c>
      <c r="G30" s="11">
        <f t="shared" ref="G30:H30" si="5">SUM(G31:G34)</f>
        <v>5452000</v>
      </c>
      <c r="H30" s="11">
        <f t="shared" si="5"/>
        <v>4000000</v>
      </c>
      <c r="I30" s="129"/>
    </row>
    <row r="31" spans="1:9" ht="36" customHeight="1">
      <c r="A31" s="9"/>
      <c r="B31" s="18"/>
      <c r="C31" s="44"/>
      <c r="D31" s="20"/>
      <c r="E31" s="20" t="s">
        <v>234</v>
      </c>
      <c r="F31" s="12">
        <v>4452000</v>
      </c>
      <c r="G31" s="12">
        <v>4452000</v>
      </c>
      <c r="H31" s="149">
        <f t="shared" si="4"/>
        <v>0</v>
      </c>
      <c r="I31" s="129"/>
    </row>
    <row r="32" spans="1:9" ht="42.75" customHeight="1">
      <c r="A32" s="91"/>
      <c r="B32" s="90"/>
      <c r="C32" s="93"/>
      <c r="D32" s="31"/>
      <c r="E32" s="43" t="s">
        <v>202</v>
      </c>
      <c r="F32" s="12">
        <v>1000000</v>
      </c>
      <c r="G32" s="12"/>
      <c r="H32" s="149">
        <f t="shared" si="4"/>
        <v>1000000</v>
      </c>
      <c r="I32" s="129"/>
    </row>
    <row r="33" spans="1:9" ht="42.75" customHeight="1">
      <c r="A33" s="91"/>
      <c r="B33" s="90"/>
      <c r="C33" s="93"/>
      <c r="D33" s="31"/>
      <c r="E33" s="194" t="s">
        <v>252</v>
      </c>
      <c r="F33" s="12">
        <v>1000000</v>
      </c>
      <c r="G33" s="12">
        <v>1000000</v>
      </c>
      <c r="H33" s="149">
        <f t="shared" si="4"/>
        <v>0</v>
      </c>
      <c r="I33" s="129"/>
    </row>
    <row r="34" spans="1:9" ht="59.25" customHeight="1">
      <c r="A34" s="91"/>
      <c r="B34" s="90"/>
      <c r="C34" s="93"/>
      <c r="D34" s="31"/>
      <c r="E34" s="43" t="s">
        <v>203</v>
      </c>
      <c r="F34" s="12">
        <v>3000000</v>
      </c>
      <c r="G34" s="12"/>
      <c r="H34" s="149">
        <f t="shared" si="4"/>
        <v>3000000</v>
      </c>
      <c r="I34" s="129"/>
    </row>
    <row r="35" spans="1:9" ht="7.7" customHeight="1">
      <c r="A35" s="91"/>
      <c r="B35" s="90"/>
      <c r="C35" s="93"/>
      <c r="D35" s="31"/>
      <c r="E35" s="20"/>
      <c r="F35" s="94"/>
      <c r="G35" s="12"/>
      <c r="H35" s="150"/>
      <c r="I35" s="129"/>
    </row>
    <row r="36" spans="1:9" ht="77.25" customHeight="1">
      <c r="A36" s="95" t="s">
        <v>26</v>
      </c>
      <c r="B36" s="18">
        <v>7700</v>
      </c>
      <c r="C36" s="18" t="s">
        <v>27</v>
      </c>
      <c r="D36" s="96" t="s">
        <v>28</v>
      </c>
      <c r="E36" s="17"/>
      <c r="F36" s="97">
        <f>F37</f>
        <v>4500000</v>
      </c>
      <c r="G36" s="97">
        <f>G37</f>
        <v>0</v>
      </c>
      <c r="H36" s="97">
        <f>H37</f>
        <v>4500000</v>
      </c>
      <c r="I36" s="129"/>
    </row>
    <row r="37" spans="1:9" ht="56.25" customHeight="1">
      <c r="A37" s="98"/>
      <c r="B37" s="18"/>
      <c r="C37" s="18"/>
      <c r="D37" s="19"/>
      <c r="E37" s="17" t="s">
        <v>144</v>
      </c>
      <c r="F37" s="94">
        <v>4500000</v>
      </c>
      <c r="G37" s="12"/>
      <c r="H37" s="149">
        <f>F37-G37</f>
        <v>4500000</v>
      </c>
      <c r="I37" s="129"/>
    </row>
    <row r="38" spans="1:9" ht="7.15" customHeight="1">
      <c r="A38" s="91"/>
      <c r="B38" s="90"/>
      <c r="C38" s="93"/>
      <c r="D38" s="31"/>
      <c r="E38" s="20"/>
      <c r="F38" s="12"/>
      <c r="G38" s="12"/>
      <c r="H38" s="150"/>
      <c r="I38" s="129"/>
    </row>
    <row r="39" spans="1:9" ht="36.75" customHeight="1">
      <c r="A39" s="99" t="s">
        <v>115</v>
      </c>
      <c r="B39" s="18">
        <v>8330</v>
      </c>
      <c r="C39" s="100" t="s">
        <v>113</v>
      </c>
      <c r="D39" s="101" t="s">
        <v>114</v>
      </c>
      <c r="E39" s="20"/>
      <c r="F39" s="11">
        <f>SUM(F40:F40)</f>
        <v>150000</v>
      </c>
      <c r="G39" s="11">
        <f>SUM(G40:G40)</f>
        <v>0</v>
      </c>
      <c r="H39" s="11">
        <f>SUM(H40:H40)</f>
        <v>150000</v>
      </c>
      <c r="I39" s="129"/>
    </row>
    <row r="40" spans="1:9" ht="27" customHeight="1">
      <c r="A40" s="91"/>
      <c r="B40" s="90"/>
      <c r="C40" s="93"/>
      <c r="D40" s="31"/>
      <c r="E40" s="20" t="s">
        <v>63</v>
      </c>
      <c r="F40" s="12">
        <v>150000</v>
      </c>
      <c r="G40" s="12"/>
      <c r="H40" s="149">
        <f>F40-G40</f>
        <v>150000</v>
      </c>
      <c r="I40" s="129"/>
    </row>
    <row r="41" spans="1:9" ht="10.15" customHeight="1">
      <c r="A41" s="91"/>
      <c r="B41" s="90"/>
      <c r="C41" s="93"/>
      <c r="D41" s="31"/>
      <c r="E41" s="20"/>
      <c r="F41" s="12"/>
      <c r="G41" s="12"/>
      <c r="H41" s="149"/>
      <c r="I41" s="129"/>
    </row>
    <row r="42" spans="1:9" ht="36.6" customHeight="1">
      <c r="A42" s="99" t="s">
        <v>245</v>
      </c>
      <c r="B42" s="18">
        <v>8240</v>
      </c>
      <c r="C42" s="18" t="s">
        <v>235</v>
      </c>
      <c r="D42" s="20" t="s">
        <v>236</v>
      </c>
      <c r="E42" s="20"/>
      <c r="F42" s="11">
        <f>SUM(F43:F58)</f>
        <v>24489000</v>
      </c>
      <c r="G42" s="11">
        <f t="shared" ref="G42:H42" si="6">SUM(G43:G58)</f>
        <v>18693633</v>
      </c>
      <c r="H42" s="11">
        <f t="shared" si="6"/>
        <v>5795367</v>
      </c>
      <c r="I42" s="129"/>
    </row>
    <row r="43" spans="1:9" ht="56.25">
      <c r="A43" s="99"/>
      <c r="B43" s="18"/>
      <c r="C43" s="187"/>
      <c r="D43" s="20"/>
      <c r="E43" s="20" t="s">
        <v>246</v>
      </c>
      <c r="F43" s="12">
        <v>100000</v>
      </c>
      <c r="G43" s="11"/>
      <c r="H43" s="12">
        <f t="shared" ref="H43:H58" si="7">F43-G43</f>
        <v>100000</v>
      </c>
      <c r="I43" s="129"/>
    </row>
    <row r="44" spans="1:9" ht="37.5">
      <c r="A44" s="99"/>
      <c r="B44" s="18"/>
      <c r="C44" s="187"/>
      <c r="D44" s="20"/>
      <c r="E44" s="192" t="s">
        <v>250</v>
      </c>
      <c r="F44" s="12">
        <v>50000</v>
      </c>
      <c r="G44" s="11"/>
      <c r="H44" s="12">
        <f t="shared" si="7"/>
        <v>50000</v>
      </c>
      <c r="I44" s="129"/>
    </row>
    <row r="45" spans="1:9" ht="56.25">
      <c r="A45" s="99"/>
      <c r="B45" s="18"/>
      <c r="C45" s="187"/>
      <c r="D45" s="20"/>
      <c r="E45" s="192" t="s">
        <v>253</v>
      </c>
      <c r="F45" s="12">
        <v>40000</v>
      </c>
      <c r="G45" s="12">
        <v>40000</v>
      </c>
      <c r="H45" s="12">
        <f t="shared" si="7"/>
        <v>0</v>
      </c>
      <c r="I45" s="129"/>
    </row>
    <row r="46" spans="1:9" ht="56.25">
      <c r="A46" s="99"/>
      <c r="B46" s="18"/>
      <c r="C46" s="187"/>
      <c r="D46" s="20"/>
      <c r="E46" s="192" t="s">
        <v>254</v>
      </c>
      <c r="F46" s="12">
        <v>40000</v>
      </c>
      <c r="G46" s="12">
        <v>38072</v>
      </c>
      <c r="H46" s="12">
        <f t="shared" si="7"/>
        <v>1928</v>
      </c>
      <c r="I46" s="129"/>
    </row>
    <row r="47" spans="1:9" ht="56.25">
      <c r="A47" s="99"/>
      <c r="B47" s="18"/>
      <c r="C47" s="187"/>
      <c r="D47" s="20"/>
      <c r="E47" s="192" t="s">
        <v>255</v>
      </c>
      <c r="F47" s="12">
        <v>40000</v>
      </c>
      <c r="G47" s="12">
        <v>40000</v>
      </c>
      <c r="H47" s="12">
        <f t="shared" si="7"/>
        <v>0</v>
      </c>
      <c r="I47" s="129"/>
    </row>
    <row r="48" spans="1:9" ht="56.25">
      <c r="A48" s="99"/>
      <c r="B48" s="18"/>
      <c r="C48" s="187"/>
      <c r="D48" s="20"/>
      <c r="E48" s="17" t="s">
        <v>262</v>
      </c>
      <c r="F48" s="12">
        <v>30000</v>
      </c>
      <c r="G48" s="12"/>
      <c r="H48" s="12">
        <f t="shared" si="7"/>
        <v>30000</v>
      </c>
      <c r="I48" s="129"/>
    </row>
    <row r="49" spans="1:9" ht="56.25">
      <c r="A49" s="99"/>
      <c r="B49" s="18"/>
      <c r="C49" s="187"/>
      <c r="D49" s="20"/>
      <c r="E49" s="192" t="s">
        <v>251</v>
      </c>
      <c r="F49" s="12">
        <v>50000</v>
      </c>
      <c r="G49" s="11"/>
      <c r="H49" s="12">
        <f t="shared" si="7"/>
        <v>50000</v>
      </c>
      <c r="I49" s="129"/>
    </row>
    <row r="50" spans="1:9" ht="37.5">
      <c r="A50" s="99"/>
      <c r="B50" s="18"/>
      <c r="C50" s="187"/>
      <c r="D50" s="20"/>
      <c r="E50" s="178" t="s">
        <v>284</v>
      </c>
      <c r="F50" s="94">
        <v>50000</v>
      </c>
      <c r="G50" s="11"/>
      <c r="H50" s="12">
        <f t="shared" si="7"/>
        <v>50000</v>
      </c>
      <c r="I50" s="129"/>
    </row>
    <row r="51" spans="1:9" ht="37.5">
      <c r="A51" s="99"/>
      <c r="B51" s="18"/>
      <c r="C51" s="187"/>
      <c r="D51" s="20"/>
      <c r="E51" s="178" t="s">
        <v>285</v>
      </c>
      <c r="F51" s="94">
        <v>100000</v>
      </c>
      <c r="G51" s="11"/>
      <c r="H51" s="12">
        <f t="shared" si="7"/>
        <v>100000</v>
      </c>
      <c r="I51" s="129"/>
    </row>
    <row r="52" spans="1:9" ht="37.5">
      <c r="A52" s="99"/>
      <c r="B52" s="18"/>
      <c r="C52" s="187"/>
      <c r="D52" s="20"/>
      <c r="E52" s="178" t="s">
        <v>286</v>
      </c>
      <c r="F52" s="94">
        <v>30000</v>
      </c>
      <c r="G52" s="11"/>
      <c r="H52" s="12">
        <f t="shared" si="7"/>
        <v>30000</v>
      </c>
      <c r="I52" s="129"/>
    </row>
    <row r="53" spans="1:9" ht="37.5">
      <c r="A53" s="99"/>
      <c r="B53" s="18"/>
      <c r="C53" s="187"/>
      <c r="D53" s="20"/>
      <c r="E53" s="178" t="s">
        <v>287</v>
      </c>
      <c r="F53" s="94">
        <v>60000</v>
      </c>
      <c r="G53" s="11"/>
      <c r="H53" s="12">
        <f t="shared" si="7"/>
        <v>60000</v>
      </c>
      <c r="I53" s="129"/>
    </row>
    <row r="54" spans="1:9" ht="37.5">
      <c r="A54" s="99"/>
      <c r="B54" s="18"/>
      <c r="C54" s="187"/>
      <c r="D54" s="20"/>
      <c r="E54" s="178" t="s">
        <v>288</v>
      </c>
      <c r="F54" s="94">
        <v>100000</v>
      </c>
      <c r="G54" s="11"/>
      <c r="H54" s="12">
        <f t="shared" si="7"/>
        <v>100000</v>
      </c>
      <c r="I54" s="129"/>
    </row>
    <row r="55" spans="1:9" ht="51.6" customHeight="1">
      <c r="A55" s="99"/>
      <c r="B55" s="18"/>
      <c r="C55" s="187"/>
      <c r="D55" s="20"/>
      <c r="E55" s="178" t="s">
        <v>289</v>
      </c>
      <c r="F55" s="94">
        <v>600000</v>
      </c>
      <c r="G55" s="11"/>
      <c r="H55" s="12">
        <f t="shared" si="7"/>
        <v>600000</v>
      </c>
      <c r="I55" s="129"/>
    </row>
    <row r="56" spans="1:9" ht="56.25">
      <c r="A56" s="99"/>
      <c r="B56" s="18"/>
      <c r="C56" s="187"/>
      <c r="D56" s="20"/>
      <c r="E56" s="20" t="s">
        <v>260</v>
      </c>
      <c r="F56" s="12">
        <v>7500000</v>
      </c>
      <c r="G56" s="12">
        <v>5328552</v>
      </c>
      <c r="H56" s="12">
        <f t="shared" si="7"/>
        <v>2171448</v>
      </c>
      <c r="I56" s="129"/>
    </row>
    <row r="57" spans="1:9" ht="66.75">
      <c r="A57" s="99"/>
      <c r="B57" s="18"/>
      <c r="C57" s="187"/>
      <c r="D57" s="20"/>
      <c r="E57" s="14" t="s">
        <v>256</v>
      </c>
      <c r="F57" s="12">
        <v>15600000</v>
      </c>
      <c r="G57" s="12">
        <v>13148009</v>
      </c>
      <c r="H57" s="12">
        <f t="shared" si="7"/>
        <v>2451991</v>
      </c>
      <c r="I57" s="129"/>
    </row>
    <row r="58" spans="1:9" ht="56.25">
      <c r="A58" s="91"/>
      <c r="B58" s="90"/>
      <c r="C58" s="93"/>
      <c r="D58" s="31"/>
      <c r="E58" s="20" t="s">
        <v>261</v>
      </c>
      <c r="F58" s="12">
        <v>99000</v>
      </c>
      <c r="G58" s="12">
        <v>99000</v>
      </c>
      <c r="H58" s="12">
        <f t="shared" si="7"/>
        <v>0</v>
      </c>
      <c r="I58" s="129"/>
    </row>
    <row r="59" spans="1:9" ht="7.15" customHeight="1">
      <c r="A59" s="91"/>
      <c r="B59" s="90"/>
      <c r="C59" s="93"/>
      <c r="D59" s="31"/>
      <c r="E59" s="20"/>
      <c r="F59" s="12"/>
      <c r="G59" s="12"/>
      <c r="H59" s="150"/>
      <c r="I59" s="129"/>
    </row>
    <row r="60" spans="1:9" ht="25.5" customHeight="1">
      <c r="A60" s="6" t="s">
        <v>29</v>
      </c>
      <c r="B60" s="102"/>
      <c r="C60" s="103"/>
      <c r="D60" s="7" t="s">
        <v>116</v>
      </c>
      <c r="E60" s="104"/>
      <c r="F60" s="8">
        <f>F61</f>
        <v>16231350</v>
      </c>
      <c r="G60" s="8">
        <f t="shared" ref="G60:H60" si="8">G61</f>
        <v>389605</v>
      </c>
      <c r="H60" s="8">
        <f t="shared" si="8"/>
        <v>15841745</v>
      </c>
      <c r="I60" s="129"/>
    </row>
    <row r="61" spans="1:9" ht="24.75" customHeight="1">
      <c r="A61" s="9" t="s">
        <v>30</v>
      </c>
      <c r="B61" s="18"/>
      <c r="C61" s="16"/>
      <c r="D61" s="130" t="s">
        <v>116</v>
      </c>
      <c r="E61" s="20"/>
      <c r="F61" s="11">
        <f>F63+F74+F82+F85</f>
        <v>16231350</v>
      </c>
      <c r="G61" s="11">
        <f t="shared" ref="G61:H61" si="9">G63+G74+G82+G85</f>
        <v>389605</v>
      </c>
      <c r="H61" s="11">
        <f t="shared" si="9"/>
        <v>15841745</v>
      </c>
      <c r="I61" s="129"/>
    </row>
    <row r="62" spans="1:9" ht="6.6" customHeight="1">
      <c r="A62" s="83"/>
      <c r="B62" s="90"/>
      <c r="C62" s="90"/>
      <c r="D62" s="31"/>
      <c r="E62" s="20"/>
      <c r="F62" s="12"/>
      <c r="G62" s="12"/>
      <c r="H62" s="150"/>
      <c r="I62" s="129"/>
    </row>
    <row r="63" spans="1:9" ht="24.95" customHeight="1">
      <c r="A63" s="9" t="s">
        <v>31</v>
      </c>
      <c r="B63" s="18">
        <v>1010</v>
      </c>
      <c r="C63" s="16" t="s">
        <v>32</v>
      </c>
      <c r="D63" s="31" t="s">
        <v>33</v>
      </c>
      <c r="E63" s="197"/>
      <c r="F63" s="11">
        <f>SUM(F64:F72)</f>
        <v>9531750</v>
      </c>
      <c r="G63" s="11">
        <f t="shared" ref="G63:H63" si="10">SUM(G64:G72)</f>
        <v>286445</v>
      </c>
      <c r="H63" s="11">
        <f t="shared" si="10"/>
        <v>9245305</v>
      </c>
      <c r="I63" s="129"/>
    </row>
    <row r="64" spans="1:9" ht="24.95" customHeight="1">
      <c r="A64" s="9"/>
      <c r="B64" s="18"/>
      <c r="C64" s="16"/>
      <c r="D64" s="31"/>
      <c r="E64" s="17" t="s">
        <v>263</v>
      </c>
      <c r="F64" s="12">
        <v>2500000</v>
      </c>
      <c r="G64" s="12"/>
      <c r="H64" s="149">
        <f>F64-G64</f>
        <v>2500000</v>
      </c>
      <c r="I64" s="129"/>
    </row>
    <row r="65" spans="1:9" ht="37.35" customHeight="1">
      <c r="A65" s="83"/>
      <c r="B65" s="90"/>
      <c r="C65" s="90"/>
      <c r="D65" s="31"/>
      <c r="E65" s="106" t="s">
        <v>185</v>
      </c>
      <c r="F65" s="12">
        <v>520000</v>
      </c>
      <c r="G65" s="12">
        <v>1780</v>
      </c>
      <c r="H65" s="149">
        <f>F65-G65</f>
        <v>518220</v>
      </c>
      <c r="I65" s="129"/>
    </row>
    <row r="66" spans="1:9" ht="34.5" customHeight="1">
      <c r="A66" s="83"/>
      <c r="B66" s="90"/>
      <c r="C66" s="90"/>
      <c r="D66" s="31"/>
      <c r="E66" s="106" t="s">
        <v>186</v>
      </c>
      <c r="F66" s="12">
        <v>520000</v>
      </c>
      <c r="G66" s="12">
        <v>1780</v>
      </c>
      <c r="H66" s="149">
        <f t="shared" ref="H66:H72" si="11">F66-G66</f>
        <v>518220</v>
      </c>
      <c r="I66" s="129"/>
    </row>
    <row r="67" spans="1:9" ht="34.5" customHeight="1">
      <c r="A67" s="83"/>
      <c r="B67" s="90"/>
      <c r="C67" s="90"/>
      <c r="D67" s="31"/>
      <c r="E67" s="110" t="s">
        <v>264</v>
      </c>
      <c r="F67" s="12">
        <v>3000000</v>
      </c>
      <c r="G67" s="12"/>
      <c r="H67" s="149">
        <f t="shared" si="11"/>
        <v>3000000</v>
      </c>
      <c r="I67" s="129"/>
    </row>
    <row r="68" spans="1:9" ht="34.5" customHeight="1">
      <c r="A68" s="83"/>
      <c r="B68" s="90"/>
      <c r="C68" s="90"/>
      <c r="D68" s="31"/>
      <c r="E68" s="110" t="s">
        <v>265</v>
      </c>
      <c r="F68" s="12">
        <v>2500000</v>
      </c>
      <c r="G68" s="12"/>
      <c r="H68" s="149">
        <f t="shared" si="11"/>
        <v>2500000</v>
      </c>
      <c r="I68" s="129"/>
    </row>
    <row r="69" spans="1:9" ht="32.25" customHeight="1">
      <c r="A69" s="83"/>
      <c r="B69" s="90"/>
      <c r="C69" s="90"/>
      <c r="D69" s="31"/>
      <c r="E69" s="165" t="s">
        <v>218</v>
      </c>
      <c r="F69" s="12">
        <v>49300</v>
      </c>
      <c r="G69" s="12">
        <v>49280</v>
      </c>
      <c r="H69" s="149">
        <f t="shared" si="11"/>
        <v>20</v>
      </c>
      <c r="I69" s="129"/>
    </row>
    <row r="70" spans="1:9" ht="30.75" customHeight="1">
      <c r="A70" s="83"/>
      <c r="B70" s="90"/>
      <c r="C70" s="90"/>
      <c r="D70" s="31"/>
      <c r="E70" s="165" t="s">
        <v>219</v>
      </c>
      <c r="F70" s="15">
        <v>20050</v>
      </c>
      <c r="G70" s="12">
        <v>20050</v>
      </c>
      <c r="H70" s="149">
        <f t="shared" ref="H70:H71" si="12">F70-G70</f>
        <v>0</v>
      </c>
      <c r="I70" s="129"/>
    </row>
    <row r="71" spans="1:9" ht="37.9" customHeight="1">
      <c r="A71" s="83"/>
      <c r="B71" s="90"/>
      <c r="C71" s="90"/>
      <c r="D71" s="31"/>
      <c r="E71" s="165" t="s">
        <v>220</v>
      </c>
      <c r="F71" s="15">
        <v>49900</v>
      </c>
      <c r="G71" s="12">
        <v>49840</v>
      </c>
      <c r="H71" s="149">
        <f t="shared" si="12"/>
        <v>60</v>
      </c>
      <c r="I71" s="129"/>
    </row>
    <row r="72" spans="1:9" ht="37.35" customHeight="1">
      <c r="A72" s="83"/>
      <c r="B72" s="90"/>
      <c r="C72" s="90"/>
      <c r="D72" s="31"/>
      <c r="E72" s="20" t="s">
        <v>34</v>
      </c>
      <c r="F72" s="12">
        <v>372500</v>
      </c>
      <c r="G72" s="12">
        <v>163715</v>
      </c>
      <c r="H72" s="149">
        <f t="shared" si="11"/>
        <v>208785</v>
      </c>
      <c r="I72" s="129"/>
    </row>
    <row r="73" spans="1:9" ht="8.65" customHeight="1">
      <c r="A73" s="83"/>
      <c r="B73" s="90"/>
      <c r="C73" s="90"/>
      <c r="D73" s="31"/>
      <c r="E73" s="89"/>
      <c r="F73" s="12"/>
      <c r="G73" s="12"/>
      <c r="H73" s="150"/>
      <c r="I73" s="129"/>
    </row>
    <row r="74" spans="1:9" ht="40.5" customHeight="1">
      <c r="A74" s="9" t="s">
        <v>117</v>
      </c>
      <c r="B74" s="18">
        <v>1021</v>
      </c>
      <c r="C74" s="16" t="s">
        <v>35</v>
      </c>
      <c r="D74" s="20" t="s">
        <v>145</v>
      </c>
      <c r="E74" s="89"/>
      <c r="F74" s="11">
        <f>SUM(F75:F80)</f>
        <v>5780000</v>
      </c>
      <c r="G74" s="11">
        <f t="shared" ref="G74:H74" si="13">SUM(G75:G80)</f>
        <v>3560</v>
      </c>
      <c r="H74" s="11">
        <f t="shared" si="13"/>
        <v>5776440</v>
      </c>
      <c r="I74" s="129"/>
    </row>
    <row r="75" spans="1:9" ht="36.75" customHeight="1">
      <c r="A75" s="83"/>
      <c r="B75" s="90"/>
      <c r="C75" s="90"/>
      <c r="D75" s="31"/>
      <c r="E75" s="106" t="s">
        <v>187</v>
      </c>
      <c r="F75" s="12">
        <v>1500000</v>
      </c>
      <c r="G75" s="12"/>
      <c r="H75" s="149">
        <f>F75-G75</f>
        <v>1500000</v>
      </c>
      <c r="I75" s="129"/>
    </row>
    <row r="76" spans="1:9" ht="37.15" customHeight="1">
      <c r="A76" s="83"/>
      <c r="B76" s="90"/>
      <c r="C76" s="90"/>
      <c r="D76" s="31"/>
      <c r="E76" s="106" t="s">
        <v>188</v>
      </c>
      <c r="F76" s="12">
        <v>1450000</v>
      </c>
      <c r="G76" s="12"/>
      <c r="H76" s="149">
        <f t="shared" ref="H76:H80" si="14">F76-G76</f>
        <v>1450000</v>
      </c>
      <c r="I76" s="129"/>
    </row>
    <row r="77" spans="1:9" ht="37.15" customHeight="1">
      <c r="A77" s="83"/>
      <c r="B77" s="90"/>
      <c r="C77" s="90"/>
      <c r="D77" s="31"/>
      <c r="E77" s="106" t="s">
        <v>189</v>
      </c>
      <c r="F77" s="12">
        <v>630000</v>
      </c>
      <c r="G77" s="12">
        <v>3560</v>
      </c>
      <c r="H77" s="149">
        <f t="shared" si="14"/>
        <v>626440</v>
      </c>
      <c r="I77" s="129"/>
    </row>
    <row r="78" spans="1:9" ht="37.15" customHeight="1">
      <c r="A78" s="83"/>
      <c r="B78" s="90"/>
      <c r="C78" s="90"/>
      <c r="D78" s="31"/>
      <c r="E78" s="210" t="s">
        <v>290</v>
      </c>
      <c r="F78" s="94">
        <v>1000000</v>
      </c>
      <c r="G78" s="12"/>
      <c r="H78" s="149">
        <f t="shared" si="14"/>
        <v>1000000</v>
      </c>
      <c r="I78" s="129"/>
    </row>
    <row r="79" spans="1:9" ht="37.15" customHeight="1">
      <c r="A79" s="83"/>
      <c r="B79" s="90"/>
      <c r="C79" s="90"/>
      <c r="D79" s="31"/>
      <c r="E79" s="210" t="s">
        <v>291</v>
      </c>
      <c r="F79" s="94">
        <v>800000</v>
      </c>
      <c r="G79" s="12"/>
      <c r="H79" s="149">
        <f t="shared" si="14"/>
        <v>800000</v>
      </c>
      <c r="I79" s="129"/>
    </row>
    <row r="80" spans="1:9" ht="36.75" customHeight="1">
      <c r="A80" s="83"/>
      <c r="B80" s="90"/>
      <c r="C80" s="90"/>
      <c r="D80" s="31"/>
      <c r="E80" s="210" t="s">
        <v>292</v>
      </c>
      <c r="F80" s="94">
        <v>400000</v>
      </c>
      <c r="G80" s="12"/>
      <c r="H80" s="149">
        <f t="shared" si="14"/>
        <v>400000</v>
      </c>
      <c r="I80" s="129"/>
    </row>
    <row r="81" spans="1:9" ht="8.65" customHeight="1">
      <c r="A81" s="83"/>
      <c r="B81" s="90"/>
      <c r="C81" s="90"/>
      <c r="D81" s="31"/>
      <c r="E81" s="20"/>
      <c r="F81" s="12"/>
      <c r="G81" s="12"/>
      <c r="H81" s="150"/>
      <c r="I81" s="129"/>
    </row>
    <row r="82" spans="1:9" ht="100.5" customHeight="1">
      <c r="A82" s="107" t="s">
        <v>154</v>
      </c>
      <c r="B82" s="108">
        <v>1025</v>
      </c>
      <c r="C82" s="109" t="s">
        <v>156</v>
      </c>
      <c r="D82" s="14" t="s">
        <v>155</v>
      </c>
      <c r="E82" s="20"/>
      <c r="F82" s="11">
        <f>F83</f>
        <v>820000</v>
      </c>
      <c r="G82" s="11">
        <f>G83</f>
        <v>0</v>
      </c>
      <c r="H82" s="11">
        <f>H83</f>
        <v>820000</v>
      </c>
      <c r="I82" s="129"/>
    </row>
    <row r="83" spans="1:9" ht="39" customHeight="1">
      <c r="A83" s="83"/>
      <c r="B83" s="90"/>
      <c r="C83" s="90"/>
      <c r="D83" s="31"/>
      <c r="E83" s="20" t="s">
        <v>157</v>
      </c>
      <c r="F83" s="12">
        <v>820000</v>
      </c>
      <c r="G83" s="12"/>
      <c r="H83" s="149">
        <f>F83-G83</f>
        <v>820000</v>
      </c>
      <c r="I83" s="129"/>
    </row>
    <row r="84" spans="1:9" ht="9" customHeight="1">
      <c r="A84" s="83"/>
      <c r="B84" s="90"/>
      <c r="C84" s="90"/>
      <c r="D84" s="31"/>
      <c r="E84" s="20"/>
      <c r="F84" s="12"/>
      <c r="G84" s="12"/>
      <c r="H84" s="149"/>
      <c r="I84" s="129"/>
    </row>
    <row r="85" spans="1:9" ht="39" customHeight="1">
      <c r="A85" s="107" t="s">
        <v>221</v>
      </c>
      <c r="B85" s="108">
        <v>1141</v>
      </c>
      <c r="C85" s="109" t="s">
        <v>222</v>
      </c>
      <c r="D85" s="23" t="s">
        <v>223</v>
      </c>
      <c r="E85" s="20"/>
      <c r="F85" s="11">
        <f>F86</f>
        <v>99600</v>
      </c>
      <c r="G85" s="11">
        <f t="shared" ref="G85:H85" si="15">G86</f>
        <v>99600</v>
      </c>
      <c r="H85" s="11">
        <f t="shared" si="15"/>
        <v>0</v>
      </c>
      <c r="I85" s="129"/>
    </row>
    <row r="86" spans="1:9" ht="39" customHeight="1">
      <c r="A86" s="83"/>
      <c r="B86" s="90"/>
      <c r="C86" s="90"/>
      <c r="D86" s="31"/>
      <c r="E86" s="166" t="s">
        <v>225</v>
      </c>
      <c r="F86" s="12">
        <v>99600</v>
      </c>
      <c r="G86" s="12">
        <v>99600</v>
      </c>
      <c r="H86" s="149">
        <f>F86-G86</f>
        <v>0</v>
      </c>
      <c r="I86" s="129"/>
    </row>
    <row r="87" spans="1:9" ht="8.65" customHeight="1">
      <c r="A87" s="83"/>
      <c r="B87" s="90"/>
      <c r="C87" s="90"/>
      <c r="D87" s="31"/>
      <c r="E87" s="110"/>
      <c r="F87" s="12"/>
      <c r="G87" s="12"/>
      <c r="H87" s="150"/>
      <c r="I87" s="129"/>
    </row>
    <row r="88" spans="1:9" ht="26.25" customHeight="1">
      <c r="A88" s="6" t="s">
        <v>36</v>
      </c>
      <c r="B88" s="111"/>
      <c r="C88" s="112"/>
      <c r="D88" s="7" t="s">
        <v>37</v>
      </c>
      <c r="E88" s="113"/>
      <c r="F88" s="8">
        <f>F89</f>
        <v>3000000</v>
      </c>
      <c r="G88" s="8">
        <f t="shared" ref="G88:H88" si="16">G89</f>
        <v>993909</v>
      </c>
      <c r="H88" s="8">
        <f t="shared" si="16"/>
        <v>2006091</v>
      </c>
      <c r="I88" s="129"/>
    </row>
    <row r="89" spans="1:9" ht="21.6" customHeight="1">
      <c r="A89" s="9" t="s">
        <v>38</v>
      </c>
      <c r="B89" s="114"/>
      <c r="C89" s="115"/>
      <c r="D89" s="10" t="s">
        <v>37</v>
      </c>
      <c r="E89" s="89"/>
      <c r="F89" s="11">
        <f>F91</f>
        <v>3000000</v>
      </c>
      <c r="G89" s="11">
        <f t="shared" ref="G89:H89" si="17">G91</f>
        <v>993909</v>
      </c>
      <c r="H89" s="11">
        <f t="shared" si="17"/>
        <v>2006091</v>
      </c>
      <c r="I89" s="129"/>
    </row>
    <row r="90" spans="1:9" ht="11.25" customHeight="1">
      <c r="A90" s="9"/>
      <c r="B90" s="114"/>
      <c r="C90" s="115"/>
      <c r="D90" s="10"/>
      <c r="E90" s="89"/>
      <c r="F90" s="12"/>
      <c r="G90" s="12"/>
      <c r="H90" s="150"/>
      <c r="I90" s="129"/>
    </row>
    <row r="91" spans="1:9" ht="37.5" customHeight="1">
      <c r="A91" s="99" t="s">
        <v>148</v>
      </c>
      <c r="B91" s="116">
        <v>2030</v>
      </c>
      <c r="C91" s="117" t="s">
        <v>149</v>
      </c>
      <c r="D91" s="68" t="s">
        <v>150</v>
      </c>
      <c r="E91" s="17"/>
      <c r="F91" s="11">
        <f>SUM(F92:F94)</f>
        <v>3000000</v>
      </c>
      <c r="G91" s="11">
        <f t="shared" ref="G91:H91" si="18">SUM(G92:G94)</f>
        <v>993909</v>
      </c>
      <c r="H91" s="11">
        <f t="shared" si="18"/>
        <v>2006091</v>
      </c>
      <c r="I91" s="129"/>
    </row>
    <row r="92" spans="1:9" ht="37.5" customHeight="1">
      <c r="A92" s="99"/>
      <c r="B92" s="116"/>
      <c r="C92" s="117"/>
      <c r="D92" s="68"/>
      <c r="E92" s="43" t="s">
        <v>161</v>
      </c>
      <c r="F92" s="12">
        <v>1500000</v>
      </c>
      <c r="G92" s="12"/>
      <c r="H92" s="149">
        <f>F92-G92</f>
        <v>1500000</v>
      </c>
      <c r="I92" s="129"/>
    </row>
    <row r="93" spans="1:9" ht="37.5" customHeight="1">
      <c r="A93" s="99"/>
      <c r="B93" s="116"/>
      <c r="C93" s="117"/>
      <c r="D93" s="68"/>
      <c r="E93" s="17" t="s">
        <v>266</v>
      </c>
      <c r="F93" s="12">
        <v>500000</v>
      </c>
      <c r="G93" s="12"/>
      <c r="H93" s="149">
        <f>F93-G93</f>
        <v>500000</v>
      </c>
      <c r="I93" s="129"/>
    </row>
    <row r="94" spans="1:9" ht="57.75" customHeight="1">
      <c r="A94" s="83"/>
      <c r="B94" s="90"/>
      <c r="C94" s="90"/>
      <c r="D94" s="31"/>
      <c r="E94" s="17" t="s">
        <v>158</v>
      </c>
      <c r="F94" s="12">
        <v>1000000</v>
      </c>
      <c r="G94" s="12">
        <v>993909</v>
      </c>
      <c r="H94" s="149">
        <f>F94-G94</f>
        <v>6091</v>
      </c>
      <c r="I94" s="129"/>
    </row>
    <row r="95" spans="1:9" ht="7.15" customHeight="1">
      <c r="A95" s="83"/>
      <c r="B95" s="90"/>
      <c r="C95" s="90"/>
      <c r="D95" s="31"/>
      <c r="E95" s="20"/>
      <c r="F95" s="12"/>
      <c r="G95" s="12"/>
      <c r="H95" s="150"/>
      <c r="I95" s="129"/>
    </row>
    <row r="96" spans="1:9" ht="27" customHeight="1">
      <c r="A96" s="6" t="s">
        <v>39</v>
      </c>
      <c r="B96" s="111"/>
      <c r="C96" s="112"/>
      <c r="D96" s="7" t="s">
        <v>40</v>
      </c>
      <c r="E96" s="118"/>
      <c r="F96" s="8">
        <f>F97</f>
        <v>29961913</v>
      </c>
      <c r="G96" s="8">
        <f t="shared" ref="G96:H96" si="19">G97</f>
        <v>6764158</v>
      </c>
      <c r="H96" s="8">
        <f t="shared" si="19"/>
        <v>23197755</v>
      </c>
      <c r="I96" s="129"/>
    </row>
    <row r="97" spans="1:9" ht="25.5" customHeight="1">
      <c r="A97" s="9" t="s">
        <v>41</v>
      </c>
      <c r="B97" s="24"/>
      <c r="C97" s="13"/>
      <c r="D97" s="119" t="s">
        <v>40</v>
      </c>
      <c r="E97" s="31"/>
      <c r="F97" s="11">
        <f>F99+F102+F116+F113+F107+F110</f>
        <v>29961913</v>
      </c>
      <c r="G97" s="11">
        <f t="shared" ref="G97:H97" si="20">G99+G102+G116+G113+G107+G110</f>
        <v>6764158</v>
      </c>
      <c r="H97" s="11">
        <f t="shared" si="20"/>
        <v>23197755</v>
      </c>
      <c r="I97" s="129"/>
    </row>
    <row r="98" spans="1:9" ht="7.15" customHeight="1">
      <c r="A98" s="83"/>
      <c r="B98" s="90"/>
      <c r="C98" s="90"/>
      <c r="D98" s="31"/>
      <c r="E98" s="31"/>
      <c r="F98" s="12"/>
      <c r="G98" s="12"/>
      <c r="H98" s="150"/>
      <c r="I98" s="129"/>
    </row>
    <row r="99" spans="1:9" ht="54.95" customHeight="1">
      <c r="A99" s="9" t="s">
        <v>42</v>
      </c>
      <c r="B99" s="13" t="s">
        <v>43</v>
      </c>
      <c r="C99" s="13" t="s">
        <v>9</v>
      </c>
      <c r="D99" s="25" t="s">
        <v>44</v>
      </c>
      <c r="E99" s="31"/>
      <c r="F99" s="11">
        <f>F100</f>
        <v>375000</v>
      </c>
      <c r="G99" s="11">
        <f t="shared" ref="G99:H99" si="21">G100</f>
        <v>0</v>
      </c>
      <c r="H99" s="11">
        <f t="shared" si="21"/>
        <v>375000</v>
      </c>
      <c r="I99" s="129"/>
    </row>
    <row r="100" spans="1:9" ht="24.75" customHeight="1">
      <c r="A100" s="83"/>
      <c r="B100" s="90"/>
      <c r="C100" s="90"/>
      <c r="D100" s="31"/>
      <c r="E100" s="26" t="s">
        <v>45</v>
      </c>
      <c r="F100" s="12">
        <v>375000</v>
      </c>
      <c r="G100" s="12"/>
      <c r="H100" s="149">
        <f>F100-G100</f>
        <v>375000</v>
      </c>
      <c r="I100" s="129"/>
    </row>
    <row r="101" spans="1:9" ht="6" customHeight="1">
      <c r="A101" s="83"/>
      <c r="B101" s="90"/>
      <c r="C101" s="90"/>
      <c r="D101" s="31"/>
      <c r="E101" s="31"/>
      <c r="F101" s="12"/>
      <c r="G101" s="12"/>
      <c r="H101" s="150"/>
      <c r="I101" s="129"/>
    </row>
    <row r="102" spans="1:9" ht="68.25" customHeight="1">
      <c r="A102" s="9" t="s">
        <v>46</v>
      </c>
      <c r="B102" s="13" t="s">
        <v>47</v>
      </c>
      <c r="C102" s="120" t="s">
        <v>48</v>
      </c>
      <c r="D102" s="14" t="s">
        <v>49</v>
      </c>
      <c r="E102" s="31"/>
      <c r="F102" s="11">
        <f>SUM(F103:F105)</f>
        <v>1280000</v>
      </c>
      <c r="G102" s="11">
        <f t="shared" ref="G102:H102" si="22">SUM(G103:G105)</f>
        <v>180000</v>
      </c>
      <c r="H102" s="11">
        <f t="shared" si="22"/>
        <v>1100000</v>
      </c>
      <c r="I102" s="129"/>
    </row>
    <row r="103" spans="1:9" ht="27" customHeight="1">
      <c r="A103" s="9"/>
      <c r="B103" s="13"/>
      <c r="C103" s="120"/>
      <c r="D103" s="14"/>
      <c r="E103" s="124" t="s">
        <v>159</v>
      </c>
      <c r="F103" s="12">
        <v>180000</v>
      </c>
      <c r="G103" s="12">
        <v>180000</v>
      </c>
      <c r="H103" s="149">
        <f>F103-G103</f>
        <v>0</v>
      </c>
      <c r="I103" s="129"/>
    </row>
    <row r="104" spans="1:9" ht="40.15" customHeight="1">
      <c r="A104" s="9"/>
      <c r="B104" s="13"/>
      <c r="C104" s="120"/>
      <c r="D104" s="14"/>
      <c r="E104" s="170" t="s">
        <v>247</v>
      </c>
      <c r="F104" s="12">
        <v>1000000</v>
      </c>
      <c r="G104" s="11"/>
      <c r="H104" s="149">
        <f>F104-G104</f>
        <v>1000000</v>
      </c>
      <c r="I104" s="129"/>
    </row>
    <row r="105" spans="1:9" ht="24.75" customHeight="1">
      <c r="A105" s="83"/>
      <c r="B105" s="90"/>
      <c r="C105" s="90"/>
      <c r="D105" s="31"/>
      <c r="E105" s="43" t="s">
        <v>160</v>
      </c>
      <c r="F105" s="12">
        <v>100000</v>
      </c>
      <c r="G105" s="12"/>
      <c r="H105" s="149">
        <f>F105-G105</f>
        <v>100000</v>
      </c>
      <c r="I105" s="129"/>
    </row>
    <row r="106" spans="1:9" ht="6.6" customHeight="1">
      <c r="A106" s="83"/>
      <c r="B106" s="90"/>
      <c r="C106" s="90"/>
      <c r="D106" s="31"/>
      <c r="E106" s="43"/>
      <c r="F106" s="12"/>
      <c r="G106" s="12"/>
      <c r="H106" s="149"/>
      <c r="I106" s="129"/>
    </row>
    <row r="107" spans="1:9" ht="232.15" customHeight="1">
      <c r="A107" s="201" t="s">
        <v>293</v>
      </c>
      <c r="B107" s="16" t="s">
        <v>294</v>
      </c>
      <c r="C107" s="16" t="s">
        <v>269</v>
      </c>
      <c r="D107" s="211" t="s">
        <v>295</v>
      </c>
      <c r="E107" s="43"/>
      <c r="F107" s="11">
        <f>F108</f>
        <v>12700137</v>
      </c>
      <c r="G107" s="11">
        <f t="shared" ref="G107:H107" si="23">G108</f>
        <v>0</v>
      </c>
      <c r="H107" s="11">
        <f t="shared" si="23"/>
        <v>12700137</v>
      </c>
      <c r="I107" s="129"/>
    </row>
    <row r="108" spans="1:9" ht="36" customHeight="1">
      <c r="A108" s="83"/>
      <c r="B108" s="90"/>
      <c r="C108" s="90"/>
      <c r="D108" s="31"/>
      <c r="E108" s="206" t="s">
        <v>271</v>
      </c>
      <c r="F108" s="207">
        <v>12700137</v>
      </c>
      <c r="G108" s="207"/>
      <c r="H108" s="208">
        <f>F108-G108</f>
        <v>12700137</v>
      </c>
      <c r="I108" s="129"/>
    </row>
    <row r="109" spans="1:9" ht="9.6" customHeight="1">
      <c r="A109" s="83"/>
      <c r="B109" s="90"/>
      <c r="C109" s="90"/>
      <c r="D109" s="31"/>
      <c r="E109" s="43"/>
      <c r="F109" s="12"/>
      <c r="G109" s="12"/>
      <c r="H109" s="149"/>
      <c r="I109" s="129"/>
    </row>
    <row r="110" spans="1:9" ht="216.6" customHeight="1">
      <c r="A110" s="201" t="s">
        <v>296</v>
      </c>
      <c r="B110" s="16" t="s">
        <v>297</v>
      </c>
      <c r="C110" s="16" t="s">
        <v>269</v>
      </c>
      <c r="D110" s="215" t="s">
        <v>298</v>
      </c>
      <c r="E110" s="43"/>
      <c r="F110" s="11">
        <f>F111</f>
        <v>3022618</v>
      </c>
      <c r="G110" s="11">
        <f t="shared" ref="G110:H110" si="24">G111</f>
        <v>0</v>
      </c>
      <c r="H110" s="11">
        <f t="shared" si="24"/>
        <v>3022618</v>
      </c>
      <c r="I110" s="129"/>
    </row>
    <row r="111" spans="1:9" ht="38.450000000000003" customHeight="1">
      <c r="A111" s="83"/>
      <c r="B111" s="90"/>
      <c r="C111" s="90"/>
      <c r="D111" s="31"/>
      <c r="E111" s="206" t="s">
        <v>271</v>
      </c>
      <c r="F111" s="207">
        <v>3022618</v>
      </c>
      <c r="G111" s="207"/>
      <c r="H111" s="208">
        <f>F111-G111</f>
        <v>3022618</v>
      </c>
      <c r="I111" s="129"/>
    </row>
    <row r="112" spans="1:9" ht="11.45" customHeight="1">
      <c r="A112" s="83"/>
      <c r="B112" s="90"/>
      <c r="C112" s="90"/>
      <c r="D112" s="31"/>
      <c r="E112" s="43"/>
      <c r="F112" s="12"/>
      <c r="G112" s="12"/>
      <c r="H112" s="149"/>
      <c r="I112" s="129"/>
    </row>
    <row r="113" spans="1:9" ht="183" customHeight="1">
      <c r="A113" s="201" t="s">
        <v>267</v>
      </c>
      <c r="B113" s="16" t="s">
        <v>268</v>
      </c>
      <c r="C113" s="16" t="s">
        <v>269</v>
      </c>
      <c r="D113" s="202" t="s">
        <v>270</v>
      </c>
      <c r="E113" s="43"/>
      <c r="F113" s="11">
        <f>F114</f>
        <v>6584158</v>
      </c>
      <c r="G113" s="11">
        <f t="shared" ref="G113:H113" si="25">G114</f>
        <v>6584158</v>
      </c>
      <c r="H113" s="11">
        <f t="shared" si="25"/>
        <v>0</v>
      </c>
      <c r="I113" s="129"/>
    </row>
    <row r="114" spans="1:9" ht="38.450000000000003" customHeight="1">
      <c r="A114" s="83"/>
      <c r="B114" s="90"/>
      <c r="C114" s="90"/>
      <c r="D114" s="31"/>
      <c r="E114" s="206" t="s">
        <v>271</v>
      </c>
      <c r="F114" s="207">
        <v>6584158</v>
      </c>
      <c r="G114" s="207">
        <v>6584158</v>
      </c>
      <c r="H114" s="208">
        <f>F114-G114</f>
        <v>0</v>
      </c>
      <c r="I114" s="129"/>
    </row>
    <row r="115" spans="1:9" ht="9.1999999999999993" customHeight="1">
      <c r="A115" s="83"/>
      <c r="B115" s="90"/>
      <c r="C115" s="90"/>
      <c r="D115" s="31"/>
      <c r="E115" s="31"/>
      <c r="F115" s="12"/>
      <c r="G115" s="12"/>
      <c r="H115" s="150"/>
      <c r="I115" s="129"/>
    </row>
    <row r="116" spans="1:9" ht="42" customHeight="1">
      <c r="A116" s="9" t="s">
        <v>50</v>
      </c>
      <c r="B116" s="24">
        <v>6082</v>
      </c>
      <c r="C116" s="13" t="s">
        <v>51</v>
      </c>
      <c r="D116" s="20" t="s">
        <v>52</v>
      </c>
      <c r="E116" s="31"/>
      <c r="F116" s="11">
        <f>F117</f>
        <v>6000000</v>
      </c>
      <c r="G116" s="11">
        <f t="shared" ref="G116:H116" si="26">G117</f>
        <v>0</v>
      </c>
      <c r="H116" s="11">
        <f t="shared" si="26"/>
        <v>6000000</v>
      </c>
      <c r="I116" s="129"/>
    </row>
    <row r="117" spans="1:9" ht="46.15" customHeight="1">
      <c r="A117" s="83"/>
      <c r="B117" s="90"/>
      <c r="C117" s="90"/>
      <c r="D117" s="31"/>
      <c r="E117" s="140" t="s">
        <v>206</v>
      </c>
      <c r="F117" s="12">
        <v>6000000</v>
      </c>
      <c r="G117" s="12"/>
      <c r="H117" s="149">
        <f>F117-G117</f>
        <v>6000000</v>
      </c>
      <c r="I117" s="129"/>
    </row>
    <row r="118" spans="1:9" ht="6.75" customHeight="1">
      <c r="A118" s="83"/>
      <c r="B118" s="90"/>
      <c r="C118" s="90"/>
      <c r="D118" s="31"/>
      <c r="E118" s="133"/>
      <c r="F118" s="12"/>
      <c r="G118" s="12"/>
      <c r="H118" s="150"/>
      <c r="I118" s="129"/>
    </row>
    <row r="119" spans="1:9" ht="45.75" customHeight="1">
      <c r="A119" s="121" t="s">
        <v>53</v>
      </c>
      <c r="B119" s="122"/>
      <c r="C119" s="122"/>
      <c r="D119" s="27" t="s">
        <v>54</v>
      </c>
      <c r="E119" s="118"/>
      <c r="F119" s="8">
        <f>F120</f>
        <v>136000</v>
      </c>
      <c r="G119" s="8">
        <f t="shared" ref="G119:H119" si="27">G120</f>
        <v>0</v>
      </c>
      <c r="H119" s="8">
        <f t="shared" si="27"/>
        <v>136000</v>
      </c>
      <c r="I119" s="129"/>
    </row>
    <row r="120" spans="1:9" ht="42" customHeight="1">
      <c r="A120" s="69" t="s">
        <v>55</v>
      </c>
      <c r="B120" s="87"/>
      <c r="C120" s="87"/>
      <c r="D120" s="28" t="s">
        <v>54</v>
      </c>
      <c r="E120" s="31"/>
      <c r="F120" s="11">
        <f>F122</f>
        <v>136000</v>
      </c>
      <c r="G120" s="11">
        <f t="shared" ref="G120:H120" si="28">G122</f>
        <v>0</v>
      </c>
      <c r="H120" s="11">
        <f t="shared" si="28"/>
        <v>136000</v>
      </c>
      <c r="I120" s="129"/>
    </row>
    <row r="121" spans="1:9" ht="7.9" customHeight="1">
      <c r="A121" s="29"/>
      <c r="B121" s="87"/>
      <c r="C121" s="87"/>
      <c r="D121" s="123"/>
      <c r="E121" s="31"/>
      <c r="F121" s="12"/>
      <c r="G121" s="12"/>
      <c r="H121" s="150"/>
      <c r="I121" s="129"/>
    </row>
    <row r="122" spans="1:9" ht="54" customHeight="1">
      <c r="A122" s="9" t="s">
        <v>56</v>
      </c>
      <c r="B122" s="13" t="s">
        <v>43</v>
      </c>
      <c r="C122" s="13" t="s">
        <v>9</v>
      </c>
      <c r="D122" s="25" t="s">
        <v>44</v>
      </c>
      <c r="E122" s="31"/>
      <c r="F122" s="11">
        <f>SUM(F123:F123)</f>
        <v>136000</v>
      </c>
      <c r="G122" s="11">
        <f t="shared" ref="G122:H122" si="29">SUM(G123:G123)</f>
        <v>0</v>
      </c>
      <c r="H122" s="11">
        <f t="shared" si="29"/>
        <v>136000</v>
      </c>
      <c r="I122" s="129"/>
    </row>
    <row r="123" spans="1:9" ht="25.5" customHeight="1">
      <c r="A123" s="83"/>
      <c r="B123" s="90"/>
      <c r="C123" s="90"/>
      <c r="D123" s="31"/>
      <c r="E123" s="134" t="s">
        <v>45</v>
      </c>
      <c r="F123" s="12">
        <v>136000</v>
      </c>
      <c r="G123" s="12"/>
      <c r="H123" s="149">
        <f>F123-G123</f>
        <v>136000</v>
      </c>
      <c r="I123" s="129"/>
    </row>
    <row r="124" spans="1:9" ht="7.9" customHeight="1">
      <c r="A124" s="83"/>
      <c r="B124" s="90"/>
      <c r="C124" s="90"/>
      <c r="D124" s="31"/>
      <c r="E124" s="124"/>
      <c r="F124" s="12"/>
      <c r="G124" s="12"/>
      <c r="H124" s="150"/>
      <c r="I124" s="129"/>
    </row>
    <row r="125" spans="1:9" ht="27.4" customHeight="1">
      <c r="A125" s="6" t="s">
        <v>57</v>
      </c>
      <c r="B125" s="111"/>
      <c r="C125" s="112"/>
      <c r="D125" s="7" t="s">
        <v>58</v>
      </c>
      <c r="E125" s="118"/>
      <c r="F125" s="8">
        <f>F126</f>
        <v>2441500</v>
      </c>
      <c r="G125" s="8">
        <f t="shared" ref="G125:H125" si="30">G126</f>
        <v>0</v>
      </c>
      <c r="H125" s="8">
        <f t="shared" si="30"/>
        <v>2441500</v>
      </c>
      <c r="I125" s="129"/>
    </row>
    <row r="126" spans="1:9" ht="25.5" customHeight="1">
      <c r="A126" s="9" t="s">
        <v>59</v>
      </c>
      <c r="B126" s="24"/>
      <c r="C126" s="13"/>
      <c r="D126" s="10" t="s">
        <v>58</v>
      </c>
      <c r="E126" s="31"/>
      <c r="F126" s="11">
        <f>F135+F131+F142+F128+F139+F148</f>
        <v>2441500</v>
      </c>
      <c r="G126" s="11">
        <f t="shared" ref="G126:H126" si="31">G135+G131+G142+G128+G139+G148</f>
        <v>0</v>
      </c>
      <c r="H126" s="11">
        <f t="shared" si="31"/>
        <v>2441500</v>
      </c>
      <c r="I126" s="129"/>
    </row>
    <row r="127" spans="1:9" ht="6.6" customHeight="1">
      <c r="A127" s="83"/>
      <c r="B127" s="90"/>
      <c r="C127" s="90"/>
      <c r="D127" s="31"/>
      <c r="E127" s="31"/>
      <c r="F127" s="12"/>
      <c r="G127" s="12"/>
      <c r="H127" s="150"/>
      <c r="I127" s="129"/>
    </row>
    <row r="128" spans="1:9" ht="48.75" customHeight="1">
      <c r="A128" s="9" t="s">
        <v>162</v>
      </c>
      <c r="B128" s="13" t="s">
        <v>43</v>
      </c>
      <c r="C128" s="13" t="s">
        <v>9</v>
      </c>
      <c r="D128" s="25" t="s">
        <v>44</v>
      </c>
      <c r="E128" s="31"/>
      <c r="F128" s="11">
        <f>F129</f>
        <v>274000</v>
      </c>
      <c r="G128" s="11">
        <f t="shared" ref="G128:H128" si="32">G129</f>
        <v>0</v>
      </c>
      <c r="H128" s="11">
        <f t="shared" si="32"/>
        <v>274000</v>
      </c>
      <c r="I128" s="129"/>
    </row>
    <row r="129" spans="1:9" ht="22.5" customHeight="1">
      <c r="A129" s="83"/>
      <c r="B129" s="90"/>
      <c r="C129" s="90"/>
      <c r="D129" s="31"/>
      <c r="E129" s="134" t="s">
        <v>163</v>
      </c>
      <c r="F129" s="12">
        <v>274000</v>
      </c>
      <c r="G129" s="12"/>
      <c r="H129" s="149">
        <f>F129-G129</f>
        <v>274000</v>
      </c>
      <c r="I129" s="129"/>
    </row>
    <row r="130" spans="1:9" ht="6.6" customHeight="1">
      <c r="A130" s="83"/>
      <c r="B130" s="90"/>
      <c r="C130" s="90"/>
      <c r="D130" s="31"/>
      <c r="E130" s="31"/>
      <c r="F130" s="12"/>
      <c r="G130" s="12"/>
      <c r="H130" s="150"/>
      <c r="I130" s="129"/>
    </row>
    <row r="131" spans="1:9" ht="37.5" customHeight="1">
      <c r="A131" s="9" t="s">
        <v>118</v>
      </c>
      <c r="B131" s="24">
        <v>1080</v>
      </c>
      <c r="C131" s="13" t="s">
        <v>119</v>
      </c>
      <c r="D131" s="17" t="s">
        <v>124</v>
      </c>
      <c r="E131" s="31"/>
      <c r="F131" s="11">
        <f>SUM(F132:F133)</f>
        <v>767000</v>
      </c>
      <c r="G131" s="11">
        <f t="shared" ref="G131:H131" si="33">SUM(G132:G133)</f>
        <v>0</v>
      </c>
      <c r="H131" s="11">
        <f t="shared" si="33"/>
        <v>767000</v>
      </c>
      <c r="I131" s="129"/>
    </row>
    <row r="132" spans="1:9" ht="26.25" customHeight="1">
      <c r="A132" s="9"/>
      <c r="B132" s="24"/>
      <c r="C132" s="13"/>
      <c r="D132" s="17"/>
      <c r="E132" s="31" t="s">
        <v>11</v>
      </c>
      <c r="F132" s="12">
        <v>467000</v>
      </c>
      <c r="G132" s="12"/>
      <c r="H132" s="149">
        <f>F132-G132</f>
        <v>467000</v>
      </c>
      <c r="I132" s="129"/>
    </row>
    <row r="133" spans="1:9" ht="39" customHeight="1">
      <c r="A133" s="83"/>
      <c r="B133" s="90"/>
      <c r="C133" s="90"/>
      <c r="D133" s="31"/>
      <c r="E133" s="20" t="s">
        <v>164</v>
      </c>
      <c r="F133" s="12">
        <v>300000</v>
      </c>
      <c r="G133" s="12"/>
      <c r="H133" s="149">
        <f>F133-G133</f>
        <v>300000</v>
      </c>
      <c r="I133" s="129"/>
    </row>
    <row r="134" spans="1:9" ht="6.6" customHeight="1">
      <c r="A134" s="83"/>
      <c r="B134" s="90"/>
      <c r="C134" s="90"/>
      <c r="D134" s="31"/>
      <c r="E134" s="31"/>
      <c r="F134" s="12"/>
      <c r="G134" s="12"/>
      <c r="H134" s="150"/>
      <c r="I134" s="129"/>
    </row>
    <row r="135" spans="1:9" ht="28.15" customHeight="1">
      <c r="A135" s="9" t="s">
        <v>60</v>
      </c>
      <c r="B135" s="24">
        <v>4030</v>
      </c>
      <c r="C135" s="13" t="s">
        <v>61</v>
      </c>
      <c r="D135" s="31" t="s">
        <v>62</v>
      </c>
      <c r="E135" s="31"/>
      <c r="F135" s="11">
        <f>SUM(F136:F137)</f>
        <v>752000</v>
      </c>
      <c r="G135" s="11">
        <f t="shared" ref="G135:H135" si="34">SUM(G136:G137)</f>
        <v>0</v>
      </c>
      <c r="H135" s="11">
        <f t="shared" si="34"/>
        <v>752000</v>
      </c>
      <c r="I135" s="129"/>
    </row>
    <row r="136" spans="1:9" ht="37.5">
      <c r="A136" s="83"/>
      <c r="B136" s="90"/>
      <c r="C136" s="90"/>
      <c r="D136" s="31"/>
      <c r="E136" s="71" t="s">
        <v>165</v>
      </c>
      <c r="F136" s="12">
        <v>500000</v>
      </c>
      <c r="G136" s="12"/>
      <c r="H136" s="149">
        <f>F136-G136</f>
        <v>500000</v>
      </c>
      <c r="I136" s="129"/>
    </row>
    <row r="137" spans="1:9" ht="41.25" customHeight="1">
      <c r="A137" s="83"/>
      <c r="B137" s="90"/>
      <c r="C137" s="90"/>
      <c r="D137" s="31"/>
      <c r="E137" s="20" t="s">
        <v>166</v>
      </c>
      <c r="F137" s="12">
        <v>252000</v>
      </c>
      <c r="G137" s="12"/>
      <c r="H137" s="149">
        <f>F137-G137</f>
        <v>252000</v>
      </c>
      <c r="I137" s="129"/>
    </row>
    <row r="138" spans="1:9" ht="9" customHeight="1">
      <c r="A138" s="83"/>
      <c r="B138" s="90"/>
      <c r="C138" s="90"/>
      <c r="D138" s="31"/>
      <c r="E138" s="26"/>
      <c r="F138" s="12"/>
      <c r="G138" s="12"/>
      <c r="H138" s="150"/>
      <c r="I138" s="129"/>
    </row>
    <row r="139" spans="1:9" ht="28.5" customHeight="1">
      <c r="A139" s="9" t="s">
        <v>171</v>
      </c>
      <c r="B139" s="24">
        <v>4040</v>
      </c>
      <c r="C139" s="13" t="s">
        <v>61</v>
      </c>
      <c r="D139" s="20" t="s">
        <v>172</v>
      </c>
      <c r="E139" s="26"/>
      <c r="F139" s="11">
        <f>F140</f>
        <v>60000</v>
      </c>
      <c r="G139" s="11">
        <f t="shared" ref="G139:H139" si="35">G140</f>
        <v>0</v>
      </c>
      <c r="H139" s="11">
        <f t="shared" si="35"/>
        <v>60000</v>
      </c>
      <c r="I139" s="129"/>
    </row>
    <row r="140" spans="1:9" ht="39.75" customHeight="1">
      <c r="A140" s="83"/>
      <c r="B140" s="90"/>
      <c r="C140" s="90"/>
      <c r="D140" s="31"/>
      <c r="E140" s="26" t="s">
        <v>173</v>
      </c>
      <c r="F140" s="12">
        <v>60000</v>
      </c>
      <c r="G140" s="12"/>
      <c r="H140" s="149">
        <f>F140-G140</f>
        <v>60000</v>
      </c>
      <c r="I140" s="129"/>
    </row>
    <row r="141" spans="1:9" ht="9" customHeight="1">
      <c r="A141" s="83"/>
      <c r="B141" s="90"/>
      <c r="C141" s="90"/>
      <c r="D141" s="31"/>
      <c r="E141" s="26"/>
      <c r="F141" s="12"/>
      <c r="G141" s="12"/>
      <c r="H141" s="150"/>
      <c r="I141" s="129"/>
    </row>
    <row r="142" spans="1:9" ht="56.25" customHeight="1">
      <c r="A142" s="95">
        <v>1014060</v>
      </c>
      <c r="B142" s="24">
        <v>4060</v>
      </c>
      <c r="C142" s="13" t="s">
        <v>120</v>
      </c>
      <c r="D142" s="17" t="s">
        <v>121</v>
      </c>
      <c r="E142" s="26"/>
      <c r="F142" s="11">
        <f>SUM(F143:F146)</f>
        <v>560500</v>
      </c>
      <c r="G142" s="11">
        <f t="shared" ref="G142:H142" si="36">SUM(G143:G146)</f>
        <v>0</v>
      </c>
      <c r="H142" s="11">
        <f t="shared" si="36"/>
        <v>560500</v>
      </c>
      <c r="I142" s="129"/>
    </row>
    <row r="143" spans="1:9" ht="37.5" customHeight="1">
      <c r="A143" s="95"/>
      <c r="B143" s="24"/>
      <c r="C143" s="13"/>
      <c r="D143" s="17"/>
      <c r="E143" s="26" t="s">
        <v>167</v>
      </c>
      <c r="F143" s="12">
        <v>336100</v>
      </c>
      <c r="G143" s="12"/>
      <c r="H143" s="149">
        <f>F143-G143</f>
        <v>336100</v>
      </c>
      <c r="I143" s="129"/>
    </row>
    <row r="144" spans="1:9" ht="36.75" customHeight="1">
      <c r="A144" s="95"/>
      <c r="B144" s="24"/>
      <c r="C144" s="13"/>
      <c r="D144" s="17"/>
      <c r="E144" s="26" t="s">
        <v>170</v>
      </c>
      <c r="F144" s="12">
        <v>35000</v>
      </c>
      <c r="G144" s="12"/>
      <c r="H144" s="149">
        <f t="shared" ref="H144:H146" si="37">F144-G144</f>
        <v>35000</v>
      </c>
      <c r="I144" s="129"/>
    </row>
    <row r="145" spans="1:9" ht="37.5" customHeight="1">
      <c r="A145" s="83"/>
      <c r="B145" s="90"/>
      <c r="C145" s="90"/>
      <c r="D145" s="31"/>
      <c r="E145" s="26" t="s">
        <v>168</v>
      </c>
      <c r="F145" s="12">
        <v>54000</v>
      </c>
      <c r="G145" s="12"/>
      <c r="H145" s="149">
        <f t="shared" si="37"/>
        <v>54000</v>
      </c>
      <c r="I145" s="129"/>
    </row>
    <row r="146" spans="1:9" ht="37.5" customHeight="1">
      <c r="A146" s="83"/>
      <c r="B146" s="90"/>
      <c r="C146" s="90"/>
      <c r="D146" s="31"/>
      <c r="E146" s="26" t="s">
        <v>169</v>
      </c>
      <c r="F146" s="12">
        <v>135400</v>
      </c>
      <c r="G146" s="12"/>
      <c r="H146" s="149">
        <f t="shared" si="37"/>
        <v>135400</v>
      </c>
      <c r="I146" s="129"/>
    </row>
    <row r="147" spans="1:9" ht="7.9" customHeight="1">
      <c r="A147" s="83"/>
      <c r="B147" s="84"/>
      <c r="C147" s="84"/>
      <c r="D147" s="31"/>
      <c r="E147" s="31"/>
      <c r="F147" s="12"/>
      <c r="G147" s="12"/>
      <c r="H147" s="150"/>
      <c r="I147" s="129"/>
    </row>
    <row r="148" spans="1:9" ht="38.25" customHeight="1">
      <c r="A148" s="95">
        <v>1014081</v>
      </c>
      <c r="B148" s="24">
        <v>4081</v>
      </c>
      <c r="C148" s="13" t="s">
        <v>112</v>
      </c>
      <c r="D148" s="20" t="s">
        <v>175</v>
      </c>
      <c r="E148" s="31"/>
      <c r="F148" s="11">
        <f>F149</f>
        <v>28000</v>
      </c>
      <c r="G148" s="11">
        <f t="shared" ref="G148:H148" si="38">G149</f>
        <v>0</v>
      </c>
      <c r="H148" s="11">
        <f t="shared" si="38"/>
        <v>28000</v>
      </c>
      <c r="I148" s="129"/>
    </row>
    <row r="149" spans="1:9" ht="22.5" customHeight="1">
      <c r="A149" s="83"/>
      <c r="B149" s="84"/>
      <c r="C149" s="84"/>
      <c r="D149" s="31"/>
      <c r="E149" s="31" t="s">
        <v>174</v>
      </c>
      <c r="F149" s="12">
        <v>28000</v>
      </c>
      <c r="G149" s="12"/>
      <c r="H149" s="149">
        <f>F149-G149</f>
        <v>28000</v>
      </c>
      <c r="I149" s="129"/>
    </row>
    <row r="150" spans="1:9" ht="7.9" customHeight="1">
      <c r="A150" s="83"/>
      <c r="B150" s="84"/>
      <c r="C150" s="84"/>
      <c r="D150" s="31"/>
      <c r="E150" s="31"/>
      <c r="F150" s="12"/>
      <c r="G150" s="12"/>
      <c r="H150" s="150"/>
      <c r="I150" s="129"/>
    </row>
    <row r="151" spans="1:9" ht="33.75" customHeight="1">
      <c r="A151" s="32">
        <v>1100000</v>
      </c>
      <c r="B151" s="33"/>
      <c r="C151" s="34"/>
      <c r="D151" s="27" t="s">
        <v>139</v>
      </c>
      <c r="E151" s="118"/>
      <c r="F151" s="8">
        <f>F152</f>
        <v>8660000</v>
      </c>
      <c r="G151" s="8">
        <f t="shared" ref="G151:H151" si="39">G152</f>
        <v>97300</v>
      </c>
      <c r="H151" s="8">
        <f t="shared" si="39"/>
        <v>8562700</v>
      </c>
      <c r="I151" s="129"/>
    </row>
    <row r="152" spans="1:9" ht="26.25" customHeight="1">
      <c r="A152" s="29">
        <v>1110000</v>
      </c>
      <c r="B152" s="35"/>
      <c r="C152" s="36"/>
      <c r="D152" s="28" t="s">
        <v>139</v>
      </c>
      <c r="E152" s="31"/>
      <c r="F152" s="11">
        <f>F158+F164+F167+F154+F170</f>
        <v>8660000</v>
      </c>
      <c r="G152" s="11">
        <f t="shared" ref="G152:H152" si="40">G158+G164+G167+G154+G170</f>
        <v>97300</v>
      </c>
      <c r="H152" s="11">
        <f t="shared" si="40"/>
        <v>8562700</v>
      </c>
      <c r="I152" s="129"/>
    </row>
    <row r="153" spans="1:9" ht="8.65" customHeight="1">
      <c r="A153" s="83"/>
      <c r="B153" s="84"/>
      <c r="C153" s="84"/>
      <c r="D153" s="31"/>
      <c r="E153" s="31"/>
      <c r="F153" s="12"/>
      <c r="G153" s="12"/>
      <c r="H153" s="150"/>
      <c r="I153" s="129"/>
    </row>
    <row r="154" spans="1:9" ht="48.75" customHeight="1">
      <c r="A154" s="9" t="s">
        <v>179</v>
      </c>
      <c r="B154" s="24">
        <v>3131</v>
      </c>
      <c r="C154" s="13" t="s">
        <v>180</v>
      </c>
      <c r="D154" s="14" t="s">
        <v>181</v>
      </c>
      <c r="E154" s="132"/>
      <c r="F154" s="11">
        <f>SUM(F155:F156)</f>
        <v>1950000</v>
      </c>
      <c r="G154" s="11">
        <f t="shared" ref="G154:H154" si="41">SUM(G155:G156)</f>
        <v>0</v>
      </c>
      <c r="H154" s="11">
        <f t="shared" si="41"/>
        <v>1950000</v>
      </c>
      <c r="I154" s="129"/>
    </row>
    <row r="155" spans="1:9" ht="55.5" customHeight="1">
      <c r="A155" s="9"/>
      <c r="B155" s="24"/>
      <c r="C155" s="13"/>
      <c r="D155" s="14"/>
      <c r="E155" s="135" t="s">
        <v>205</v>
      </c>
      <c r="F155" s="12">
        <v>1300000</v>
      </c>
      <c r="G155" s="12"/>
      <c r="H155" s="149">
        <f>F155-G155</f>
        <v>1300000</v>
      </c>
      <c r="I155" s="129"/>
    </row>
    <row r="156" spans="1:9" ht="37.5" customHeight="1">
      <c r="A156" s="83"/>
      <c r="B156" s="84"/>
      <c r="C156" s="84"/>
      <c r="D156" s="31"/>
      <c r="E156" s="135" t="s">
        <v>182</v>
      </c>
      <c r="F156" s="12">
        <v>650000</v>
      </c>
      <c r="G156" s="12"/>
      <c r="H156" s="149">
        <f>F156-G156</f>
        <v>650000</v>
      </c>
      <c r="I156" s="129"/>
    </row>
    <row r="157" spans="1:9" ht="8.65" customHeight="1">
      <c r="A157" s="83"/>
      <c r="B157" s="84"/>
      <c r="C157" s="84"/>
      <c r="D157" s="31"/>
      <c r="E157" s="136"/>
      <c r="F157" s="12"/>
      <c r="G157" s="12"/>
      <c r="H157" s="150"/>
      <c r="I157" s="129"/>
    </row>
    <row r="158" spans="1:9" ht="56.25" customHeight="1">
      <c r="A158" s="9" t="s">
        <v>64</v>
      </c>
      <c r="B158" s="24">
        <v>5031</v>
      </c>
      <c r="C158" s="13" t="s">
        <v>65</v>
      </c>
      <c r="D158" s="17" t="s">
        <v>66</v>
      </c>
      <c r="E158" s="125"/>
      <c r="F158" s="11">
        <f>SUM(F159:F162)</f>
        <v>600000</v>
      </c>
      <c r="G158" s="11">
        <f t="shared" ref="G158:H158" si="42">SUM(G159:G162)</f>
        <v>97300</v>
      </c>
      <c r="H158" s="11">
        <f t="shared" si="42"/>
        <v>502700</v>
      </c>
      <c r="I158" s="129"/>
    </row>
    <row r="159" spans="1:9" ht="27" customHeight="1">
      <c r="A159" s="9"/>
      <c r="B159" s="24"/>
      <c r="C159" s="13"/>
      <c r="D159" s="17"/>
      <c r="E159" s="26" t="s">
        <v>176</v>
      </c>
      <c r="F159" s="12">
        <v>140000</v>
      </c>
      <c r="G159" s="12">
        <v>97300</v>
      </c>
      <c r="H159" s="149">
        <f>F159-G159</f>
        <v>42700</v>
      </c>
      <c r="I159" s="129"/>
    </row>
    <row r="160" spans="1:9" ht="27.4" customHeight="1">
      <c r="A160" s="9"/>
      <c r="B160" s="35"/>
      <c r="C160" s="36"/>
      <c r="D160" s="126"/>
      <c r="E160" s="26" t="s">
        <v>123</v>
      </c>
      <c r="F160" s="12">
        <v>270000</v>
      </c>
      <c r="G160" s="12"/>
      <c r="H160" s="149">
        <f t="shared" ref="H160:H162" si="43">F160-G160</f>
        <v>270000</v>
      </c>
      <c r="I160" s="129"/>
    </row>
    <row r="161" spans="1:9" ht="27.4" customHeight="1">
      <c r="A161" s="9"/>
      <c r="B161" s="35"/>
      <c r="C161" s="36"/>
      <c r="D161" s="126"/>
      <c r="E161" s="26" t="s">
        <v>177</v>
      </c>
      <c r="F161" s="12">
        <v>150000</v>
      </c>
      <c r="G161" s="12"/>
      <c r="H161" s="149">
        <f t="shared" si="43"/>
        <v>150000</v>
      </c>
      <c r="I161" s="129"/>
    </row>
    <row r="162" spans="1:9" ht="27.4" customHeight="1">
      <c r="A162" s="9"/>
      <c r="B162" s="35"/>
      <c r="C162" s="36"/>
      <c r="D162" s="126"/>
      <c r="E162" s="26" t="s">
        <v>178</v>
      </c>
      <c r="F162" s="12">
        <v>40000</v>
      </c>
      <c r="G162" s="12"/>
      <c r="H162" s="149">
        <f t="shared" si="43"/>
        <v>40000</v>
      </c>
      <c r="I162" s="129"/>
    </row>
    <row r="163" spans="1:9" ht="9.4" customHeight="1">
      <c r="A163" s="9"/>
      <c r="B163" s="35"/>
      <c r="C163" s="36"/>
      <c r="D163" s="126"/>
      <c r="E163" s="26"/>
      <c r="F163" s="12"/>
      <c r="G163" s="12"/>
      <c r="H163" s="150"/>
      <c r="I163" s="129"/>
    </row>
    <row r="164" spans="1:9" ht="68.25" customHeight="1">
      <c r="A164" s="29">
        <v>1115061</v>
      </c>
      <c r="B164" s="24">
        <v>5061</v>
      </c>
      <c r="C164" s="13" t="s">
        <v>65</v>
      </c>
      <c r="D164" s="25" t="s">
        <v>122</v>
      </c>
      <c r="E164" s="26"/>
      <c r="F164" s="11">
        <f>SUM(F165:F165)</f>
        <v>6000000</v>
      </c>
      <c r="G164" s="11">
        <f>SUM(G165:G165)</f>
        <v>0</v>
      </c>
      <c r="H164" s="11">
        <f>SUM(H165:H165)</f>
        <v>6000000</v>
      </c>
      <c r="I164" s="129"/>
    </row>
    <row r="165" spans="1:9" ht="28.15" customHeight="1">
      <c r="A165" s="83"/>
      <c r="B165" s="84"/>
      <c r="C165" s="84"/>
      <c r="D165" s="31"/>
      <c r="E165" s="26" t="s">
        <v>67</v>
      </c>
      <c r="F165" s="12">
        <v>6000000</v>
      </c>
      <c r="G165" s="12"/>
      <c r="H165" s="149">
        <f>F165-G165</f>
        <v>6000000</v>
      </c>
      <c r="I165" s="129"/>
    </row>
    <row r="166" spans="1:9" ht="9.75" customHeight="1">
      <c r="A166" s="83"/>
      <c r="B166" s="84"/>
      <c r="C166" s="84"/>
      <c r="D166" s="31"/>
      <c r="E166" s="26"/>
      <c r="F166" s="12"/>
      <c r="G166" s="12"/>
      <c r="H166" s="150"/>
      <c r="I166" s="129"/>
    </row>
    <row r="167" spans="1:9" ht="39" customHeight="1">
      <c r="A167" s="29">
        <v>1115063</v>
      </c>
      <c r="B167" s="24">
        <v>5063</v>
      </c>
      <c r="C167" s="13" t="s">
        <v>65</v>
      </c>
      <c r="D167" s="20" t="s">
        <v>141</v>
      </c>
      <c r="E167" s="26"/>
      <c r="F167" s="11">
        <f>F168</f>
        <v>50000</v>
      </c>
      <c r="G167" s="11">
        <f t="shared" ref="G167:H167" si="44">G168</f>
        <v>0</v>
      </c>
      <c r="H167" s="11">
        <f t="shared" si="44"/>
        <v>50000</v>
      </c>
      <c r="I167" s="129"/>
    </row>
    <row r="168" spans="1:9" ht="24.75" customHeight="1">
      <c r="A168" s="83"/>
      <c r="B168" s="84"/>
      <c r="C168" s="84"/>
      <c r="D168" s="31"/>
      <c r="E168" s="30" t="s">
        <v>142</v>
      </c>
      <c r="F168" s="12">
        <v>50000</v>
      </c>
      <c r="G168" s="12"/>
      <c r="H168" s="149">
        <f>F168-G168</f>
        <v>50000</v>
      </c>
      <c r="I168" s="129"/>
    </row>
    <row r="169" spans="1:9" ht="9.4" customHeight="1">
      <c r="A169" s="83"/>
      <c r="B169" s="84"/>
      <c r="C169" s="84"/>
      <c r="D169" s="31"/>
      <c r="E169" s="26"/>
      <c r="F169" s="12"/>
      <c r="G169" s="12"/>
      <c r="H169" s="150"/>
      <c r="I169" s="129"/>
    </row>
    <row r="170" spans="1:9" ht="43.5" customHeight="1">
      <c r="A170" s="9" t="s">
        <v>183</v>
      </c>
      <c r="B170" s="18">
        <v>7670</v>
      </c>
      <c r="C170" s="44" t="s">
        <v>24</v>
      </c>
      <c r="D170" s="20" t="s">
        <v>25</v>
      </c>
      <c r="E170" s="26"/>
      <c r="F170" s="11">
        <f>F171</f>
        <v>60000</v>
      </c>
      <c r="G170" s="11">
        <f t="shared" ref="G170:H170" si="45">G171</f>
        <v>0</v>
      </c>
      <c r="H170" s="11">
        <f t="shared" si="45"/>
        <v>60000</v>
      </c>
      <c r="I170" s="129"/>
    </row>
    <row r="171" spans="1:9" ht="24.75" customHeight="1">
      <c r="A171" s="83"/>
      <c r="B171" s="84"/>
      <c r="C171" s="84"/>
      <c r="D171" s="31"/>
      <c r="E171" s="26" t="s">
        <v>184</v>
      </c>
      <c r="F171" s="12">
        <v>60000</v>
      </c>
      <c r="G171" s="12"/>
      <c r="H171" s="149">
        <f>F171-G171</f>
        <v>60000</v>
      </c>
      <c r="I171" s="129"/>
    </row>
    <row r="172" spans="1:9" ht="9.4" customHeight="1">
      <c r="A172" s="83"/>
      <c r="B172" s="84"/>
      <c r="C172" s="84"/>
      <c r="D172" s="31"/>
      <c r="E172" s="26"/>
      <c r="F172" s="12"/>
      <c r="G172" s="12"/>
      <c r="H172" s="150"/>
      <c r="I172" s="129"/>
    </row>
    <row r="173" spans="1:9" ht="34.5">
      <c r="A173" s="6" t="s">
        <v>68</v>
      </c>
      <c r="B173" s="33"/>
      <c r="C173" s="34"/>
      <c r="D173" s="37" t="s">
        <v>69</v>
      </c>
      <c r="E173" s="118"/>
      <c r="F173" s="8">
        <f>F174</f>
        <v>424940900</v>
      </c>
      <c r="G173" s="8">
        <f t="shared" ref="G173:H173" si="46">G174</f>
        <v>96099748.219999999</v>
      </c>
      <c r="H173" s="8">
        <f t="shared" si="46"/>
        <v>328841151.77999997</v>
      </c>
      <c r="I173" s="129"/>
    </row>
    <row r="174" spans="1:9" ht="34.5">
      <c r="A174" s="9" t="s">
        <v>70</v>
      </c>
      <c r="B174" s="35"/>
      <c r="C174" s="36"/>
      <c r="D174" s="38" t="s">
        <v>69</v>
      </c>
      <c r="E174" s="31"/>
      <c r="F174" s="11">
        <f>F176+F179+F184+F187+F190+F200+F207+F213+F227+F197</f>
        <v>424940900</v>
      </c>
      <c r="G174" s="11">
        <f t="shared" ref="G174:H174" si="47">G176+G179+G184+G187+G190+G200+G207+G213+G227+G197</f>
        <v>96099748.219999999</v>
      </c>
      <c r="H174" s="11">
        <f t="shared" si="47"/>
        <v>328841151.77999997</v>
      </c>
      <c r="I174" s="129"/>
    </row>
    <row r="175" spans="1:9" ht="11.85" customHeight="1">
      <c r="A175" s="9"/>
      <c r="B175" s="35"/>
      <c r="C175" s="36"/>
      <c r="D175" s="39"/>
      <c r="E175" s="31"/>
      <c r="F175" s="12"/>
      <c r="G175" s="12"/>
      <c r="H175" s="150"/>
      <c r="I175" s="129"/>
    </row>
    <row r="176" spans="1:9" ht="51.75" customHeight="1">
      <c r="A176" s="9" t="s">
        <v>71</v>
      </c>
      <c r="B176" s="35" t="s">
        <v>43</v>
      </c>
      <c r="C176" s="36" t="s">
        <v>9</v>
      </c>
      <c r="D176" s="40" t="s">
        <v>44</v>
      </c>
      <c r="E176" s="31"/>
      <c r="F176" s="11">
        <f>SUM(F177:F177)</f>
        <v>50000</v>
      </c>
      <c r="G176" s="11">
        <f t="shared" ref="G176:H176" si="48">SUM(G177:G177)</f>
        <v>0</v>
      </c>
      <c r="H176" s="11">
        <f t="shared" si="48"/>
        <v>50000</v>
      </c>
      <c r="I176" s="129"/>
    </row>
    <row r="177" spans="1:9" ht="24.75" customHeight="1">
      <c r="A177" s="83"/>
      <c r="B177" s="84"/>
      <c r="C177" s="84"/>
      <c r="D177" s="31"/>
      <c r="E177" s="30" t="s">
        <v>72</v>
      </c>
      <c r="F177" s="12">
        <v>50000</v>
      </c>
      <c r="G177" s="12"/>
      <c r="H177" s="149">
        <f>F177-G177</f>
        <v>50000</v>
      </c>
      <c r="I177" s="129"/>
    </row>
    <row r="178" spans="1:9" ht="9.1999999999999993" customHeight="1">
      <c r="A178" s="83"/>
      <c r="B178" s="84"/>
      <c r="C178" s="84"/>
      <c r="D178" s="31"/>
      <c r="E178" s="31"/>
      <c r="F178" s="12"/>
      <c r="G178" s="12"/>
      <c r="H178" s="150"/>
      <c r="I178" s="129"/>
    </row>
    <row r="179" spans="1:9" ht="37.5">
      <c r="A179" s="9" t="s">
        <v>73</v>
      </c>
      <c r="B179" s="24">
        <v>6011</v>
      </c>
      <c r="C179" s="13" t="s">
        <v>51</v>
      </c>
      <c r="D179" s="20" t="s">
        <v>74</v>
      </c>
      <c r="E179" s="17"/>
      <c r="F179" s="11">
        <f>SUM(F180:F182)</f>
        <v>6500000</v>
      </c>
      <c r="G179" s="11">
        <f t="shared" ref="G179:H179" si="49">SUM(G180:G182)</f>
        <v>483300</v>
      </c>
      <c r="H179" s="11">
        <f t="shared" si="49"/>
        <v>6016700</v>
      </c>
      <c r="I179" s="129"/>
    </row>
    <row r="180" spans="1:9" ht="27" customHeight="1">
      <c r="A180" s="41"/>
      <c r="B180" s="24"/>
      <c r="C180" s="13"/>
      <c r="D180" s="42"/>
      <c r="E180" s="17" t="s">
        <v>128</v>
      </c>
      <c r="F180" s="12">
        <v>5000000</v>
      </c>
      <c r="G180" s="12">
        <v>270700</v>
      </c>
      <c r="H180" s="149">
        <f>F180-G180</f>
        <v>4729300</v>
      </c>
      <c r="I180" s="129"/>
    </row>
    <row r="181" spans="1:9" ht="27" customHeight="1">
      <c r="A181" s="66"/>
      <c r="B181" s="67"/>
      <c r="C181" s="67"/>
      <c r="D181" s="31"/>
      <c r="E181" s="20" t="s">
        <v>129</v>
      </c>
      <c r="F181" s="12">
        <v>1000000</v>
      </c>
      <c r="G181" s="12"/>
      <c r="H181" s="149">
        <f t="shared" ref="H181:H182" si="50">F181-G181</f>
        <v>1000000</v>
      </c>
      <c r="I181" s="129"/>
    </row>
    <row r="182" spans="1:9" ht="38.25" customHeight="1">
      <c r="A182" s="66"/>
      <c r="B182" s="67"/>
      <c r="C182" s="67"/>
      <c r="D182" s="31"/>
      <c r="E182" s="20" t="s">
        <v>146</v>
      </c>
      <c r="F182" s="12">
        <v>500000</v>
      </c>
      <c r="G182" s="12">
        <v>212600</v>
      </c>
      <c r="H182" s="149">
        <f t="shared" si="50"/>
        <v>287400</v>
      </c>
      <c r="I182" s="129"/>
    </row>
    <row r="183" spans="1:9" ht="11.1" customHeight="1">
      <c r="A183" s="66"/>
      <c r="B183" s="67"/>
      <c r="C183" s="67"/>
      <c r="D183" s="31"/>
      <c r="E183" s="31"/>
      <c r="F183" s="12"/>
      <c r="G183" s="12"/>
      <c r="H183" s="150"/>
      <c r="I183" s="129"/>
    </row>
    <row r="184" spans="1:9" ht="37.5">
      <c r="A184" s="9" t="s">
        <v>75</v>
      </c>
      <c r="B184" s="24">
        <v>6015</v>
      </c>
      <c r="C184" s="13" t="s">
        <v>76</v>
      </c>
      <c r="D184" s="20" t="s">
        <v>77</v>
      </c>
      <c r="E184" s="31"/>
      <c r="F184" s="11">
        <f>F185</f>
        <v>8000000</v>
      </c>
      <c r="G184" s="11">
        <f t="shared" ref="G184:H184" si="51">G185</f>
        <v>1045500</v>
      </c>
      <c r="H184" s="11">
        <f t="shared" si="51"/>
        <v>6954500</v>
      </c>
      <c r="I184" s="129"/>
    </row>
    <row r="185" spans="1:9" ht="26.25" customHeight="1">
      <c r="A185" s="66"/>
      <c r="B185" s="67"/>
      <c r="C185" s="67"/>
      <c r="D185" s="31"/>
      <c r="E185" s="26" t="s">
        <v>78</v>
      </c>
      <c r="F185" s="12">
        <v>8000000</v>
      </c>
      <c r="G185" s="12">
        <v>1045500</v>
      </c>
      <c r="H185" s="149">
        <f>F185-G185</f>
        <v>6954500</v>
      </c>
      <c r="I185" s="129"/>
    </row>
    <row r="186" spans="1:9" ht="7.5" customHeight="1">
      <c r="A186" s="66"/>
      <c r="B186" s="67"/>
      <c r="C186" s="67"/>
      <c r="D186" s="31"/>
      <c r="E186" s="31"/>
      <c r="F186" s="12"/>
      <c r="G186" s="12"/>
      <c r="H186" s="150"/>
      <c r="I186" s="129"/>
    </row>
    <row r="187" spans="1:9" ht="56.25">
      <c r="A187" s="9" t="s">
        <v>79</v>
      </c>
      <c r="B187" s="24">
        <v>6017</v>
      </c>
      <c r="C187" s="13" t="s">
        <v>76</v>
      </c>
      <c r="D187" s="20" t="s">
        <v>80</v>
      </c>
      <c r="E187" s="20"/>
      <c r="F187" s="11">
        <f>SUM(F188:F188)</f>
        <v>50000000</v>
      </c>
      <c r="G187" s="11">
        <f t="shared" ref="G187:H187" si="52">SUM(G188:G188)</f>
        <v>10879650</v>
      </c>
      <c r="H187" s="11">
        <f t="shared" si="52"/>
        <v>39120350</v>
      </c>
      <c r="I187" s="129"/>
    </row>
    <row r="188" spans="1:9" ht="24.75" customHeight="1">
      <c r="A188" s="9"/>
      <c r="B188" s="35"/>
      <c r="C188" s="36"/>
      <c r="D188" s="20"/>
      <c r="E188" s="22" t="s">
        <v>81</v>
      </c>
      <c r="F188" s="12">
        <v>50000000</v>
      </c>
      <c r="G188" s="12">
        <v>10879650</v>
      </c>
      <c r="H188" s="149">
        <f>F188-G188</f>
        <v>39120350</v>
      </c>
      <c r="I188" s="129"/>
    </row>
    <row r="189" spans="1:9" ht="8.65" customHeight="1">
      <c r="A189" s="66"/>
      <c r="B189" s="67"/>
      <c r="C189" s="67"/>
      <c r="D189" s="31"/>
      <c r="E189" s="31"/>
      <c r="F189" s="12"/>
      <c r="G189" s="12"/>
      <c r="H189" s="150"/>
      <c r="I189" s="129"/>
    </row>
    <row r="190" spans="1:9" ht="36.6" customHeight="1">
      <c r="A190" s="9" t="s">
        <v>82</v>
      </c>
      <c r="B190" s="24">
        <v>6030</v>
      </c>
      <c r="C190" s="13" t="s">
        <v>76</v>
      </c>
      <c r="D190" s="23" t="s">
        <v>83</v>
      </c>
      <c r="E190" s="31"/>
      <c r="F190" s="11">
        <f>SUM(F191:F195)</f>
        <v>953400</v>
      </c>
      <c r="G190" s="11">
        <f t="shared" ref="G190:H190" si="53">SUM(G191:G195)</f>
        <v>125500</v>
      </c>
      <c r="H190" s="11">
        <f t="shared" si="53"/>
        <v>827900</v>
      </c>
      <c r="I190" s="129"/>
    </row>
    <row r="191" spans="1:9" ht="24.95" customHeight="1">
      <c r="A191" s="66"/>
      <c r="B191" s="67"/>
      <c r="C191" s="67"/>
      <c r="D191" s="31"/>
      <c r="E191" s="20" t="s">
        <v>125</v>
      </c>
      <c r="F191" s="12">
        <v>500000</v>
      </c>
      <c r="G191" s="12"/>
      <c r="H191" s="149">
        <f>F191-G191</f>
        <v>500000</v>
      </c>
      <c r="I191" s="129"/>
    </row>
    <row r="192" spans="1:9" ht="24.95" customHeight="1">
      <c r="A192" s="66"/>
      <c r="B192" s="67"/>
      <c r="C192" s="67"/>
      <c r="D192" s="31"/>
      <c r="E192" s="20" t="s">
        <v>84</v>
      </c>
      <c r="F192" s="12">
        <v>200000</v>
      </c>
      <c r="G192" s="12"/>
      <c r="H192" s="149">
        <f t="shared" ref="H192:H195" si="54">F192-G192</f>
        <v>200000</v>
      </c>
      <c r="I192" s="129"/>
    </row>
    <row r="193" spans="1:9" ht="34.5" customHeight="1">
      <c r="A193" s="66"/>
      <c r="B193" s="67"/>
      <c r="C193" s="67"/>
      <c r="D193" s="31"/>
      <c r="E193" s="20" t="s">
        <v>191</v>
      </c>
      <c r="F193" s="15">
        <v>200000</v>
      </c>
      <c r="G193" s="12">
        <v>125200</v>
      </c>
      <c r="H193" s="149">
        <f t="shared" si="54"/>
        <v>74800</v>
      </c>
      <c r="I193" s="129"/>
    </row>
    <row r="194" spans="1:9" ht="42" customHeight="1">
      <c r="A194" s="66"/>
      <c r="B194" s="67"/>
      <c r="C194" s="67"/>
      <c r="D194" s="31"/>
      <c r="E194" s="96" t="s">
        <v>272</v>
      </c>
      <c r="F194" s="94">
        <v>53100</v>
      </c>
      <c r="G194" s="12"/>
      <c r="H194" s="149">
        <f t="shared" si="54"/>
        <v>53100</v>
      </c>
      <c r="I194" s="129"/>
    </row>
    <row r="195" spans="1:9" ht="24.95" customHeight="1">
      <c r="A195" s="66"/>
      <c r="B195" s="67"/>
      <c r="C195" s="67"/>
      <c r="D195" s="31"/>
      <c r="E195" s="20" t="s">
        <v>126</v>
      </c>
      <c r="F195" s="12">
        <v>300</v>
      </c>
      <c r="G195" s="12">
        <v>300</v>
      </c>
      <c r="H195" s="149">
        <f t="shared" si="54"/>
        <v>0</v>
      </c>
      <c r="I195" s="129"/>
    </row>
    <row r="196" spans="1:9" ht="10.5" customHeight="1">
      <c r="A196" s="66"/>
      <c r="B196" s="67"/>
      <c r="C196" s="67"/>
      <c r="D196" s="31"/>
      <c r="E196" s="31"/>
      <c r="F196" s="12"/>
      <c r="G196" s="12"/>
      <c r="H196" s="150"/>
      <c r="I196" s="129"/>
    </row>
    <row r="197" spans="1:9" ht="39" customHeight="1">
      <c r="A197" s="9" t="s">
        <v>226</v>
      </c>
      <c r="B197" s="18">
        <v>6090</v>
      </c>
      <c r="C197" s="44" t="s">
        <v>135</v>
      </c>
      <c r="D197" s="20" t="s">
        <v>136</v>
      </c>
      <c r="E197" s="31"/>
      <c r="F197" s="11">
        <f>F198</f>
        <v>197500</v>
      </c>
      <c r="G197" s="11">
        <f t="shared" ref="G197:H197" si="55">G198</f>
        <v>197500</v>
      </c>
      <c r="H197" s="11">
        <f t="shared" si="55"/>
        <v>0</v>
      </c>
      <c r="I197" s="129"/>
    </row>
    <row r="198" spans="1:9" ht="40.9" customHeight="1">
      <c r="A198" s="66"/>
      <c r="B198" s="67"/>
      <c r="C198" s="67"/>
      <c r="D198" s="31"/>
      <c r="E198" s="20" t="s">
        <v>224</v>
      </c>
      <c r="F198" s="12">
        <v>197500</v>
      </c>
      <c r="G198" s="12">
        <v>197500</v>
      </c>
      <c r="H198" s="149">
        <f>F198-G198</f>
        <v>0</v>
      </c>
      <c r="I198" s="129"/>
    </row>
    <row r="199" spans="1:9" ht="10.5" customHeight="1">
      <c r="A199" s="66"/>
      <c r="B199" s="67"/>
      <c r="C199" s="67"/>
      <c r="D199" s="31"/>
      <c r="E199" s="31"/>
      <c r="F199" s="12"/>
      <c r="G199" s="12"/>
      <c r="H199" s="150"/>
      <c r="I199" s="129"/>
    </row>
    <row r="200" spans="1:9" ht="37.5">
      <c r="A200" s="9" t="s">
        <v>85</v>
      </c>
      <c r="B200" s="18">
        <v>7310</v>
      </c>
      <c r="C200" s="16" t="s">
        <v>13</v>
      </c>
      <c r="D200" s="20" t="s">
        <v>86</v>
      </c>
      <c r="E200" s="31"/>
      <c r="F200" s="11">
        <f>SUM(F201:F205)</f>
        <v>10820000</v>
      </c>
      <c r="G200" s="11">
        <f>SUM(G201:G205)</f>
        <v>2554200</v>
      </c>
      <c r="H200" s="11">
        <f>SUM(H201:H205)</f>
        <v>8265800</v>
      </c>
      <c r="I200" s="129"/>
    </row>
    <row r="201" spans="1:9" ht="27" customHeight="1">
      <c r="A201" s="66"/>
      <c r="B201" s="67"/>
      <c r="C201" s="67"/>
      <c r="D201" s="31"/>
      <c r="E201" s="17" t="s">
        <v>87</v>
      </c>
      <c r="F201" s="12">
        <v>4500000</v>
      </c>
      <c r="G201" s="12">
        <v>2404200</v>
      </c>
      <c r="H201" s="149">
        <f t="shared" ref="H201:H205" si="56">F201-G201</f>
        <v>2095800</v>
      </c>
      <c r="I201" s="129"/>
    </row>
    <row r="202" spans="1:9" ht="27" customHeight="1">
      <c r="A202" s="66"/>
      <c r="B202" s="67"/>
      <c r="C202" s="67"/>
      <c r="D202" s="31"/>
      <c r="E202" s="21" t="s">
        <v>192</v>
      </c>
      <c r="F202" s="12">
        <v>320000</v>
      </c>
      <c r="G202" s="12">
        <v>150000</v>
      </c>
      <c r="H202" s="149">
        <f t="shared" si="56"/>
        <v>170000</v>
      </c>
      <c r="I202" s="129"/>
    </row>
    <row r="203" spans="1:9" ht="57.6" customHeight="1">
      <c r="A203" s="66"/>
      <c r="B203" s="67"/>
      <c r="C203" s="67"/>
      <c r="D203" s="31"/>
      <c r="E203" s="21" t="s">
        <v>237</v>
      </c>
      <c r="F203" s="12">
        <v>800000</v>
      </c>
      <c r="G203" s="12"/>
      <c r="H203" s="149">
        <f t="shared" si="56"/>
        <v>800000</v>
      </c>
      <c r="I203" s="129"/>
    </row>
    <row r="204" spans="1:9" ht="35.450000000000003" customHeight="1">
      <c r="A204" s="66"/>
      <c r="B204" s="67"/>
      <c r="C204" s="67"/>
      <c r="D204" s="31"/>
      <c r="E204" s="110" t="s">
        <v>273</v>
      </c>
      <c r="F204" s="12">
        <v>5000000</v>
      </c>
      <c r="G204" s="12"/>
      <c r="H204" s="149">
        <f t="shared" si="56"/>
        <v>5000000</v>
      </c>
      <c r="I204" s="129"/>
    </row>
    <row r="205" spans="1:9" ht="27" customHeight="1">
      <c r="A205" s="66"/>
      <c r="B205" s="67"/>
      <c r="C205" s="67"/>
      <c r="D205" s="31"/>
      <c r="E205" s="20" t="s">
        <v>127</v>
      </c>
      <c r="F205" s="12">
        <v>200000</v>
      </c>
      <c r="G205" s="12"/>
      <c r="H205" s="149">
        <f t="shared" si="56"/>
        <v>200000</v>
      </c>
      <c r="I205" s="129"/>
    </row>
    <row r="206" spans="1:9" ht="5.85" customHeight="1">
      <c r="A206" s="66"/>
      <c r="B206" s="67"/>
      <c r="C206" s="67"/>
      <c r="D206" s="31"/>
      <c r="E206" s="31"/>
      <c r="F206" s="12"/>
      <c r="G206" s="12"/>
      <c r="H206" s="150"/>
      <c r="I206" s="129"/>
    </row>
    <row r="207" spans="1:9" ht="58.9" customHeight="1">
      <c r="A207" s="9" t="s">
        <v>88</v>
      </c>
      <c r="B207" s="18">
        <v>7461</v>
      </c>
      <c r="C207" s="44" t="s">
        <v>89</v>
      </c>
      <c r="D207" s="20" t="s">
        <v>90</v>
      </c>
      <c r="E207" s="45"/>
      <c r="F207" s="11">
        <f>SUM(F208:F211)</f>
        <v>186800000</v>
      </c>
      <c r="G207" s="11">
        <f>SUM(G208:G211)</f>
        <v>34003270</v>
      </c>
      <c r="H207" s="11">
        <f>SUM(H208:H211)</f>
        <v>152796730</v>
      </c>
      <c r="I207" s="129"/>
    </row>
    <row r="208" spans="1:9" ht="26.85" customHeight="1">
      <c r="A208" s="9"/>
      <c r="B208" s="46"/>
      <c r="C208" s="47"/>
      <c r="D208" s="19"/>
      <c r="E208" s="17" t="s">
        <v>91</v>
      </c>
      <c r="F208" s="12">
        <v>180000000</v>
      </c>
      <c r="G208" s="12">
        <v>33819070</v>
      </c>
      <c r="H208" s="149">
        <f>F208-G208</f>
        <v>146180930</v>
      </c>
      <c r="I208" s="129"/>
    </row>
    <row r="209" spans="1:9" ht="26.25" customHeight="1">
      <c r="A209" s="9"/>
      <c r="B209" s="46"/>
      <c r="C209" s="47"/>
      <c r="D209" s="19"/>
      <c r="E209" s="20" t="s">
        <v>92</v>
      </c>
      <c r="F209" s="12">
        <v>1700000</v>
      </c>
      <c r="G209" s="12">
        <v>112000</v>
      </c>
      <c r="H209" s="149">
        <f t="shared" ref="H209:H211" si="57">F209-G209</f>
        <v>1588000</v>
      </c>
      <c r="I209" s="129"/>
    </row>
    <row r="210" spans="1:9" ht="26.25" customHeight="1">
      <c r="A210" s="9"/>
      <c r="B210" s="46"/>
      <c r="C210" s="47"/>
      <c r="D210" s="19"/>
      <c r="E210" s="20" t="s">
        <v>93</v>
      </c>
      <c r="F210" s="12">
        <v>100000</v>
      </c>
      <c r="G210" s="12">
        <v>72200</v>
      </c>
      <c r="H210" s="149">
        <f t="shared" si="57"/>
        <v>27800</v>
      </c>
      <c r="I210" s="129"/>
    </row>
    <row r="211" spans="1:9" ht="40.15" customHeight="1">
      <c r="A211" s="9"/>
      <c r="B211" s="46"/>
      <c r="C211" s="47"/>
      <c r="D211" s="19"/>
      <c r="E211" s="17" t="s">
        <v>299</v>
      </c>
      <c r="F211" s="12">
        <v>5000000</v>
      </c>
      <c r="G211" s="12"/>
      <c r="H211" s="149">
        <f t="shared" si="57"/>
        <v>5000000</v>
      </c>
      <c r="I211" s="129"/>
    </row>
    <row r="212" spans="1:9" ht="8.65" customHeight="1">
      <c r="A212" s="66"/>
      <c r="B212" s="67"/>
      <c r="C212" s="67"/>
      <c r="D212" s="31"/>
      <c r="E212" s="31"/>
      <c r="F212" s="12"/>
      <c r="G212" s="12"/>
      <c r="H212" s="150"/>
      <c r="I212" s="129"/>
    </row>
    <row r="213" spans="1:9" ht="37.5">
      <c r="A213" s="9" t="s">
        <v>94</v>
      </c>
      <c r="B213" s="18">
        <v>7670</v>
      </c>
      <c r="C213" s="44" t="s">
        <v>24</v>
      </c>
      <c r="D213" s="20" t="s">
        <v>25</v>
      </c>
      <c r="E213" s="17"/>
      <c r="F213" s="11">
        <f>SUM(F214:F225)</f>
        <v>137390000</v>
      </c>
      <c r="G213" s="11">
        <f t="shared" ref="G213:H213" si="58">SUM(G214:G225)</f>
        <v>44145928.219999999</v>
      </c>
      <c r="H213" s="11">
        <f t="shared" si="58"/>
        <v>93244071.780000001</v>
      </c>
      <c r="I213" s="129"/>
    </row>
    <row r="214" spans="1:9" ht="54.4" customHeight="1">
      <c r="A214" s="9"/>
      <c r="B214" s="46"/>
      <c r="C214" s="47"/>
      <c r="D214" s="19"/>
      <c r="E214" s="160" t="s">
        <v>130</v>
      </c>
      <c r="F214" s="161">
        <v>17000000</v>
      </c>
      <c r="G214" s="161">
        <v>17000000</v>
      </c>
      <c r="H214" s="162">
        <f>F214-G214</f>
        <v>0</v>
      </c>
      <c r="I214" s="129"/>
    </row>
    <row r="215" spans="1:9" ht="54.4" customHeight="1">
      <c r="A215" s="9"/>
      <c r="B215" s="46"/>
      <c r="C215" s="47"/>
      <c r="D215" s="19"/>
      <c r="E215" s="157" t="s">
        <v>300</v>
      </c>
      <c r="F215" s="158">
        <v>1850000</v>
      </c>
      <c r="G215" s="158"/>
      <c r="H215" s="159">
        <f t="shared" ref="H215:H225" si="59">F215-G215</f>
        <v>1850000</v>
      </c>
      <c r="I215" s="129"/>
    </row>
    <row r="216" spans="1:9" ht="40.5" customHeight="1">
      <c r="A216" s="9"/>
      <c r="B216" s="46"/>
      <c r="C216" s="47"/>
      <c r="D216" s="19"/>
      <c r="E216" s="68" t="s">
        <v>131</v>
      </c>
      <c r="F216" s="15">
        <v>12000000</v>
      </c>
      <c r="G216" s="12"/>
      <c r="H216" s="218">
        <f t="shared" si="59"/>
        <v>12000000</v>
      </c>
      <c r="I216" s="129"/>
    </row>
    <row r="217" spans="1:9" ht="37.5" customHeight="1">
      <c r="A217" s="9"/>
      <c r="B217" s="46"/>
      <c r="C217" s="47"/>
      <c r="D217" s="19"/>
      <c r="E217" s="43" t="s">
        <v>132</v>
      </c>
      <c r="F217" s="15">
        <v>60000000</v>
      </c>
      <c r="G217" s="12">
        <v>21588761.219999999</v>
      </c>
      <c r="H217" s="218">
        <f t="shared" si="59"/>
        <v>38411238.780000001</v>
      </c>
      <c r="I217" s="129"/>
    </row>
    <row r="218" spans="1:9" ht="36" customHeight="1">
      <c r="A218" s="9"/>
      <c r="B218" s="46"/>
      <c r="C218" s="47"/>
      <c r="D218" s="19"/>
      <c r="E218" s="43" t="s">
        <v>133</v>
      </c>
      <c r="F218" s="15">
        <v>22000000</v>
      </c>
      <c r="G218" s="12">
        <v>5387267</v>
      </c>
      <c r="H218" s="218">
        <f t="shared" si="59"/>
        <v>16612733</v>
      </c>
      <c r="I218" s="129"/>
    </row>
    <row r="219" spans="1:9" ht="31.5" customHeight="1">
      <c r="A219" s="9"/>
      <c r="B219" s="46"/>
      <c r="C219" s="47"/>
      <c r="D219" s="19"/>
      <c r="E219" s="26" t="s">
        <v>193</v>
      </c>
      <c r="F219" s="94">
        <v>14680000</v>
      </c>
      <c r="G219" s="12"/>
      <c r="H219" s="218">
        <f t="shared" si="59"/>
        <v>14680000</v>
      </c>
      <c r="I219" s="129"/>
    </row>
    <row r="220" spans="1:9" ht="36" customHeight="1">
      <c r="A220" s="9"/>
      <c r="B220" s="46"/>
      <c r="C220" s="47"/>
      <c r="D220" s="19"/>
      <c r="E220" s="134" t="s">
        <v>194</v>
      </c>
      <c r="F220" s="15">
        <v>5000000</v>
      </c>
      <c r="G220" s="12"/>
      <c r="H220" s="218">
        <f t="shared" si="59"/>
        <v>5000000</v>
      </c>
      <c r="I220" s="129"/>
    </row>
    <row r="221" spans="1:9" ht="36" customHeight="1">
      <c r="A221" s="9"/>
      <c r="B221" s="46"/>
      <c r="C221" s="47"/>
      <c r="D221" s="19"/>
      <c r="E221" s="26" t="s">
        <v>274</v>
      </c>
      <c r="F221" s="94">
        <v>280000</v>
      </c>
      <c r="G221" s="12"/>
      <c r="H221" s="218">
        <f t="shared" si="59"/>
        <v>280000</v>
      </c>
      <c r="I221" s="129"/>
    </row>
    <row r="222" spans="1:9" ht="36" customHeight="1">
      <c r="A222" s="9"/>
      <c r="B222" s="46"/>
      <c r="C222" s="47"/>
      <c r="D222" s="19"/>
      <c r="E222" s="26" t="s">
        <v>275</v>
      </c>
      <c r="F222" s="94">
        <v>300000</v>
      </c>
      <c r="G222" s="12"/>
      <c r="H222" s="218">
        <f t="shared" si="59"/>
        <v>300000</v>
      </c>
      <c r="I222" s="129"/>
    </row>
    <row r="223" spans="1:9" ht="60" customHeight="1">
      <c r="A223" s="9"/>
      <c r="B223" s="46"/>
      <c r="C223" s="47"/>
      <c r="D223" s="19"/>
      <c r="E223" s="212" t="s">
        <v>301</v>
      </c>
      <c r="F223" s="213">
        <v>1500000</v>
      </c>
      <c r="G223" s="213"/>
      <c r="H223" s="214">
        <f t="shared" si="59"/>
        <v>1500000</v>
      </c>
      <c r="I223" s="129"/>
    </row>
    <row r="224" spans="1:9" ht="27" customHeight="1">
      <c r="A224" s="9"/>
      <c r="B224" s="46"/>
      <c r="C224" s="47"/>
      <c r="D224" s="19"/>
      <c r="E224" s="43" t="s">
        <v>134</v>
      </c>
      <c r="F224" s="15">
        <v>750000</v>
      </c>
      <c r="G224" s="12"/>
      <c r="H224" s="218">
        <f t="shared" si="59"/>
        <v>750000</v>
      </c>
      <c r="I224" s="129"/>
    </row>
    <row r="225" spans="1:9" ht="28.5" customHeight="1">
      <c r="A225" s="9"/>
      <c r="B225" s="46"/>
      <c r="C225" s="47"/>
      <c r="D225" s="19"/>
      <c r="E225" s="43" t="s">
        <v>95</v>
      </c>
      <c r="F225" s="12">
        <v>2030000</v>
      </c>
      <c r="G225" s="12">
        <v>169900</v>
      </c>
      <c r="H225" s="218">
        <f t="shared" si="59"/>
        <v>1860100</v>
      </c>
      <c r="I225" s="129"/>
    </row>
    <row r="226" spans="1:9" ht="11.45" customHeight="1">
      <c r="A226" s="9"/>
      <c r="B226" s="46"/>
      <c r="C226" s="47"/>
      <c r="D226" s="19"/>
      <c r="E226" s="43"/>
      <c r="F226" s="12"/>
      <c r="G226" s="12"/>
      <c r="H226" s="149"/>
      <c r="I226" s="129"/>
    </row>
    <row r="227" spans="1:9" ht="53.45" customHeight="1">
      <c r="A227" s="9" t="s">
        <v>214</v>
      </c>
      <c r="B227" s="60">
        <v>8110</v>
      </c>
      <c r="C227" s="164" t="s">
        <v>215</v>
      </c>
      <c r="D227" s="17" t="s">
        <v>216</v>
      </c>
      <c r="E227" s="43"/>
      <c r="F227" s="11">
        <f>SUM(F228:F229)</f>
        <v>24230000</v>
      </c>
      <c r="G227" s="11">
        <f t="shared" ref="G227:H227" si="60">SUM(G228:G229)</f>
        <v>2664900</v>
      </c>
      <c r="H227" s="11">
        <f t="shared" si="60"/>
        <v>21565100</v>
      </c>
      <c r="I227" s="129"/>
    </row>
    <row r="228" spans="1:9" ht="53.45" customHeight="1">
      <c r="A228" s="9"/>
      <c r="B228" s="60"/>
      <c r="C228" s="164"/>
      <c r="D228" s="17"/>
      <c r="E228" s="170" t="s">
        <v>238</v>
      </c>
      <c r="F228" s="12">
        <v>730000</v>
      </c>
      <c r="G228" s="12">
        <v>730000</v>
      </c>
      <c r="H228" s="12">
        <f>F228-G228</f>
        <v>0</v>
      </c>
      <c r="I228" s="129"/>
    </row>
    <row r="229" spans="1:9" ht="37.9" customHeight="1">
      <c r="A229" s="9"/>
      <c r="B229" s="46"/>
      <c r="C229" s="47"/>
      <c r="D229" s="19"/>
      <c r="E229" s="43" t="s">
        <v>217</v>
      </c>
      <c r="F229" s="12">
        <v>23500000</v>
      </c>
      <c r="G229" s="12">
        <v>1934900</v>
      </c>
      <c r="H229" s="149">
        <f>F229-G229</f>
        <v>21565100</v>
      </c>
      <c r="I229" s="129"/>
    </row>
    <row r="230" spans="1:9" ht="9.1999999999999993" customHeight="1">
      <c r="A230" s="66"/>
      <c r="B230" s="67"/>
      <c r="C230" s="67"/>
      <c r="D230" s="31"/>
      <c r="E230" s="31"/>
      <c r="F230" s="12"/>
      <c r="G230" s="12"/>
      <c r="H230" s="150"/>
      <c r="I230" s="129"/>
    </row>
    <row r="231" spans="1:9" ht="26.25" customHeight="1">
      <c r="A231" s="32">
        <v>1400000</v>
      </c>
      <c r="B231" s="48"/>
      <c r="C231" s="49"/>
      <c r="D231" s="27" t="s">
        <v>96</v>
      </c>
      <c r="E231" s="50"/>
      <c r="F231" s="8">
        <f>F232</f>
        <v>3595300</v>
      </c>
      <c r="G231" s="8">
        <f t="shared" ref="G231:H231" si="61">G232</f>
        <v>1900547</v>
      </c>
      <c r="H231" s="8">
        <f t="shared" si="61"/>
        <v>1694753</v>
      </c>
      <c r="I231" s="129"/>
    </row>
    <row r="232" spans="1:9" ht="26.25" customHeight="1">
      <c r="A232" s="29">
        <v>1410000</v>
      </c>
      <c r="B232" s="46"/>
      <c r="C232" s="51"/>
      <c r="D232" s="28" t="s">
        <v>97</v>
      </c>
      <c r="E232" s="52"/>
      <c r="F232" s="11">
        <f>F234+F237</f>
        <v>3595300</v>
      </c>
      <c r="G232" s="11">
        <f t="shared" ref="G232:H232" si="62">G234+G237</f>
        <v>1900547</v>
      </c>
      <c r="H232" s="11">
        <f t="shared" si="62"/>
        <v>1694753</v>
      </c>
      <c r="I232" s="129"/>
    </row>
    <row r="233" spans="1:9" ht="7.15" customHeight="1">
      <c r="A233" s="9"/>
      <c r="B233" s="46"/>
      <c r="C233" s="51"/>
      <c r="D233" s="19"/>
      <c r="E233" s="52"/>
      <c r="F233" s="12"/>
      <c r="G233" s="12"/>
      <c r="H233" s="150"/>
      <c r="I233" s="129"/>
    </row>
    <row r="234" spans="1:9" ht="57.75" customHeight="1">
      <c r="A234" s="9" t="s">
        <v>98</v>
      </c>
      <c r="B234" s="13" t="s">
        <v>43</v>
      </c>
      <c r="C234" s="13" t="s">
        <v>9</v>
      </c>
      <c r="D234" s="14" t="s">
        <v>44</v>
      </c>
      <c r="E234" s="53"/>
      <c r="F234" s="11">
        <f>SUM(F235:F235)</f>
        <v>1043800</v>
      </c>
      <c r="G234" s="11">
        <f t="shared" ref="G234:H234" si="63">SUM(G235:G235)</f>
        <v>228800</v>
      </c>
      <c r="H234" s="11">
        <f t="shared" si="63"/>
        <v>815000</v>
      </c>
      <c r="I234" s="129"/>
    </row>
    <row r="235" spans="1:9" ht="26.25" customHeight="1">
      <c r="A235" s="9"/>
      <c r="B235" s="13"/>
      <c r="C235" s="13"/>
      <c r="D235" s="42"/>
      <c r="E235" s="26" t="s">
        <v>45</v>
      </c>
      <c r="F235" s="12">
        <v>1043800</v>
      </c>
      <c r="G235" s="12">
        <v>228800</v>
      </c>
      <c r="H235" s="149">
        <f>F235-G235</f>
        <v>815000</v>
      </c>
      <c r="I235" s="129"/>
    </row>
    <row r="236" spans="1:9" ht="7.9" customHeight="1">
      <c r="A236" s="9"/>
      <c r="B236" s="13"/>
      <c r="C236" s="13"/>
      <c r="D236" s="42"/>
      <c r="E236" s="54"/>
      <c r="F236" s="12"/>
      <c r="G236" s="12"/>
      <c r="H236" s="150"/>
      <c r="I236" s="129"/>
    </row>
    <row r="237" spans="1:9" ht="38.1" customHeight="1">
      <c r="A237" s="9" t="s">
        <v>99</v>
      </c>
      <c r="B237" s="13" t="s">
        <v>100</v>
      </c>
      <c r="C237" s="13" t="s">
        <v>24</v>
      </c>
      <c r="D237" s="23" t="s">
        <v>101</v>
      </c>
      <c r="E237" s="54"/>
      <c r="F237" s="11">
        <f>SUM(F238:F241)</f>
        <v>2551500</v>
      </c>
      <c r="G237" s="11">
        <f t="shared" ref="G237:H237" si="64">SUM(G238:G241)</f>
        <v>1671747</v>
      </c>
      <c r="H237" s="11">
        <f t="shared" si="64"/>
        <v>879753</v>
      </c>
      <c r="I237" s="129"/>
    </row>
    <row r="238" spans="1:9" ht="120.6" customHeight="1">
      <c r="A238" s="9"/>
      <c r="B238" s="13"/>
      <c r="C238" s="13"/>
      <c r="D238" s="42"/>
      <c r="E238" s="14" t="s">
        <v>137</v>
      </c>
      <c r="F238" s="12">
        <v>245000</v>
      </c>
      <c r="G238" s="12"/>
      <c r="H238" s="149">
        <f>F238-G238</f>
        <v>245000</v>
      </c>
      <c r="I238" s="129"/>
    </row>
    <row r="239" spans="1:9" ht="40.15" customHeight="1">
      <c r="A239" s="9"/>
      <c r="B239" s="13"/>
      <c r="C239" s="13"/>
      <c r="D239" s="42"/>
      <c r="E239" s="14" t="s">
        <v>276</v>
      </c>
      <c r="F239" s="12">
        <v>2050000</v>
      </c>
      <c r="G239" s="12">
        <v>1665339</v>
      </c>
      <c r="H239" s="149">
        <f t="shared" ref="H239:H241" si="65">F239-G239</f>
        <v>384661</v>
      </c>
      <c r="I239" s="129"/>
    </row>
    <row r="240" spans="1:9" ht="40.15" customHeight="1">
      <c r="A240" s="9"/>
      <c r="B240" s="13"/>
      <c r="C240" s="13"/>
      <c r="D240" s="42"/>
      <c r="E240" s="170" t="s">
        <v>302</v>
      </c>
      <c r="F240" s="12">
        <v>250000</v>
      </c>
      <c r="G240" s="12"/>
      <c r="H240" s="149">
        <f t="shared" si="65"/>
        <v>250000</v>
      </c>
      <c r="I240" s="129"/>
    </row>
    <row r="241" spans="1:9" ht="50.45" customHeight="1">
      <c r="A241" s="9"/>
      <c r="B241" s="13"/>
      <c r="C241" s="13"/>
      <c r="D241" s="42"/>
      <c r="E241" s="167" t="s">
        <v>227</v>
      </c>
      <c r="F241" s="12">
        <v>6500</v>
      </c>
      <c r="G241" s="12">
        <v>6408</v>
      </c>
      <c r="H241" s="149">
        <f t="shared" si="65"/>
        <v>92</v>
      </c>
      <c r="I241" s="129"/>
    </row>
    <row r="242" spans="1:9" ht="8.65" customHeight="1">
      <c r="A242" s="66"/>
      <c r="B242" s="67"/>
      <c r="C242" s="67"/>
      <c r="D242" s="31"/>
      <c r="E242" s="31"/>
      <c r="F242" s="12"/>
      <c r="G242" s="12"/>
      <c r="H242" s="150"/>
      <c r="I242" s="129"/>
    </row>
    <row r="243" spans="1:9" ht="32.25" customHeight="1">
      <c r="A243" s="6" t="s">
        <v>102</v>
      </c>
      <c r="B243" s="48"/>
      <c r="C243" s="49"/>
      <c r="D243" s="7" t="s">
        <v>103</v>
      </c>
      <c r="E243" s="118"/>
      <c r="F243" s="8">
        <f>F244</f>
        <v>307845350</v>
      </c>
      <c r="G243" s="8">
        <f t="shared" ref="G243:H243" si="66">G244</f>
        <v>390300</v>
      </c>
      <c r="H243" s="8">
        <f t="shared" si="66"/>
        <v>307455050</v>
      </c>
      <c r="I243" s="129"/>
    </row>
    <row r="244" spans="1:9" ht="33" customHeight="1">
      <c r="A244" s="9" t="s">
        <v>104</v>
      </c>
      <c r="B244" s="46"/>
      <c r="C244" s="51"/>
      <c r="D244" s="10" t="s">
        <v>103</v>
      </c>
      <c r="E244" s="31"/>
      <c r="F244" s="11">
        <f>F250+F254+F264+F246+F258+F267+F261</f>
        <v>307845350</v>
      </c>
      <c r="G244" s="11">
        <f t="shared" ref="G244:H244" si="67">G250+G254+G264+G246+G258+G267+G261</f>
        <v>390300</v>
      </c>
      <c r="H244" s="11">
        <f t="shared" si="67"/>
        <v>307455050</v>
      </c>
      <c r="I244" s="129"/>
    </row>
    <row r="245" spans="1:9" ht="10.9" customHeight="1">
      <c r="A245" s="9"/>
      <c r="B245" s="46"/>
      <c r="C245" s="51"/>
      <c r="D245" s="10"/>
      <c r="E245" s="31"/>
      <c r="F245" s="11"/>
      <c r="G245" s="11"/>
      <c r="H245" s="11"/>
      <c r="I245" s="129"/>
    </row>
    <row r="246" spans="1:9" ht="33" customHeight="1">
      <c r="A246" s="69" t="s">
        <v>229</v>
      </c>
      <c r="B246" s="70">
        <v>1021</v>
      </c>
      <c r="C246" s="70" t="s">
        <v>35</v>
      </c>
      <c r="D246" s="20" t="s">
        <v>228</v>
      </c>
      <c r="E246" s="31"/>
      <c r="F246" s="11">
        <f>SUM(F247:F248)</f>
        <v>1256300</v>
      </c>
      <c r="G246" s="11">
        <f t="shared" ref="G246:H246" si="68">SUM(G247:G248)</f>
        <v>156300</v>
      </c>
      <c r="H246" s="11">
        <f t="shared" si="68"/>
        <v>1100000</v>
      </c>
      <c r="I246" s="129"/>
    </row>
    <row r="247" spans="1:9" ht="33" customHeight="1">
      <c r="A247" s="69"/>
      <c r="B247" s="70"/>
      <c r="C247" s="70"/>
      <c r="D247" s="20"/>
      <c r="E247" s="216" t="s">
        <v>190</v>
      </c>
      <c r="F247" s="12">
        <v>1000000</v>
      </c>
      <c r="G247" s="12"/>
      <c r="H247" s="12">
        <f>F247-G247</f>
        <v>1000000</v>
      </c>
      <c r="I247" s="129"/>
    </row>
    <row r="248" spans="1:9" ht="56.45" customHeight="1">
      <c r="A248" s="9"/>
      <c r="B248" s="46"/>
      <c r="C248" s="46"/>
      <c r="D248" s="10"/>
      <c r="E248" s="168" t="s">
        <v>230</v>
      </c>
      <c r="F248" s="12">
        <v>256300</v>
      </c>
      <c r="G248" s="12">
        <v>156300</v>
      </c>
      <c r="H248" s="149">
        <f>F248-G248</f>
        <v>100000</v>
      </c>
      <c r="I248" s="129"/>
    </row>
    <row r="249" spans="1:9" ht="9.1999999999999993" customHeight="1">
      <c r="A249" s="9"/>
      <c r="B249" s="46"/>
      <c r="C249" s="46"/>
      <c r="D249" s="10"/>
      <c r="E249" s="31"/>
      <c r="F249" s="12"/>
      <c r="G249" s="12"/>
      <c r="H249" s="150"/>
      <c r="I249" s="129"/>
    </row>
    <row r="250" spans="1:9" ht="35.25" customHeight="1">
      <c r="A250" s="99" t="s">
        <v>197</v>
      </c>
      <c r="B250" s="116">
        <v>2010</v>
      </c>
      <c r="C250" s="117" t="s">
        <v>195</v>
      </c>
      <c r="D250" s="137" t="s">
        <v>196</v>
      </c>
      <c r="E250" s="31"/>
      <c r="F250" s="11">
        <f>SUM(F251:F252)</f>
        <v>15000000</v>
      </c>
      <c r="G250" s="11">
        <f t="shared" ref="G250:H250" si="69">SUM(G251:G252)</f>
        <v>100000</v>
      </c>
      <c r="H250" s="11">
        <f t="shared" si="69"/>
        <v>14900000</v>
      </c>
      <c r="I250" s="129"/>
    </row>
    <row r="251" spans="1:9" ht="39.75" customHeight="1">
      <c r="A251" s="9"/>
      <c r="B251" s="46"/>
      <c r="C251" s="46"/>
      <c r="D251" s="10"/>
      <c r="E251" s="131" t="s">
        <v>198</v>
      </c>
      <c r="F251" s="12">
        <v>5000000</v>
      </c>
      <c r="G251" s="12">
        <v>100000</v>
      </c>
      <c r="H251" s="149">
        <f>F251-G251</f>
        <v>4900000</v>
      </c>
      <c r="I251" s="129"/>
    </row>
    <row r="252" spans="1:9" ht="54.75" customHeight="1">
      <c r="A252" s="9"/>
      <c r="B252" s="46"/>
      <c r="C252" s="46"/>
      <c r="D252" s="10"/>
      <c r="E252" s="131" t="s">
        <v>199</v>
      </c>
      <c r="F252" s="12">
        <v>10000000</v>
      </c>
      <c r="G252" s="12"/>
      <c r="H252" s="149">
        <f>F252-G252</f>
        <v>10000000</v>
      </c>
      <c r="I252" s="129"/>
    </row>
    <row r="253" spans="1:9" ht="13.15" customHeight="1">
      <c r="A253" s="9"/>
      <c r="B253" s="46"/>
      <c r="C253" s="46"/>
      <c r="D253" s="10"/>
      <c r="E253" s="31"/>
      <c r="F253" s="12"/>
      <c r="G253" s="12"/>
      <c r="H253" s="150"/>
      <c r="I253" s="129"/>
    </row>
    <row r="254" spans="1:9" ht="33.75" customHeight="1">
      <c r="A254" s="9" t="s">
        <v>138</v>
      </c>
      <c r="B254" s="18">
        <v>6090</v>
      </c>
      <c r="C254" s="44" t="s">
        <v>135</v>
      </c>
      <c r="D254" s="20" t="s">
        <v>136</v>
      </c>
      <c r="E254" s="20"/>
      <c r="F254" s="11">
        <f>SUM(F255:F256)</f>
        <v>3500000</v>
      </c>
      <c r="G254" s="11">
        <f t="shared" ref="G254:H254" si="70">SUM(G255:G256)</f>
        <v>45000</v>
      </c>
      <c r="H254" s="11">
        <f t="shared" si="70"/>
        <v>3455000</v>
      </c>
      <c r="I254" s="129"/>
    </row>
    <row r="255" spans="1:9" ht="33.75" customHeight="1">
      <c r="A255" s="9"/>
      <c r="B255" s="18"/>
      <c r="C255" s="44"/>
      <c r="D255" s="20"/>
      <c r="E255" s="17" t="s">
        <v>303</v>
      </c>
      <c r="F255" s="12">
        <v>1500000</v>
      </c>
      <c r="G255" s="12"/>
      <c r="H255" s="12">
        <f>F255-G255</f>
        <v>1500000</v>
      </c>
      <c r="I255" s="129"/>
    </row>
    <row r="256" spans="1:9" ht="61.15" customHeight="1">
      <c r="A256" s="9"/>
      <c r="B256" s="46"/>
      <c r="C256" s="46"/>
      <c r="D256" s="10"/>
      <c r="E256" s="20" t="s">
        <v>200</v>
      </c>
      <c r="F256" s="12">
        <v>2000000</v>
      </c>
      <c r="G256" s="12">
        <v>45000</v>
      </c>
      <c r="H256" s="149">
        <f>F256-G256</f>
        <v>1955000</v>
      </c>
      <c r="I256" s="129"/>
    </row>
    <row r="257" spans="1:9" ht="11.45" customHeight="1">
      <c r="A257" s="9"/>
      <c r="B257" s="46"/>
      <c r="C257" s="46"/>
      <c r="D257" s="10"/>
      <c r="E257" s="20"/>
      <c r="F257" s="12"/>
      <c r="G257" s="12"/>
      <c r="H257" s="149"/>
      <c r="I257" s="129"/>
    </row>
    <row r="258" spans="1:9" ht="37.5" customHeight="1">
      <c r="A258" s="9" t="s">
        <v>231</v>
      </c>
      <c r="B258" s="24">
        <v>7321</v>
      </c>
      <c r="C258" s="13" t="s">
        <v>13</v>
      </c>
      <c r="D258" s="20" t="s">
        <v>232</v>
      </c>
      <c r="E258" s="20"/>
      <c r="F258" s="11">
        <f>F259</f>
        <v>89000</v>
      </c>
      <c r="G258" s="11">
        <f t="shared" ref="G258:H258" si="71">G259</f>
        <v>89000</v>
      </c>
      <c r="H258" s="11">
        <f t="shared" si="71"/>
        <v>0</v>
      </c>
      <c r="I258" s="129"/>
    </row>
    <row r="259" spans="1:9" ht="37.9" customHeight="1">
      <c r="A259" s="66"/>
      <c r="B259" s="67"/>
      <c r="C259" s="67"/>
      <c r="D259" s="31"/>
      <c r="E259" s="169" t="s">
        <v>233</v>
      </c>
      <c r="F259" s="12">
        <v>89000</v>
      </c>
      <c r="G259" s="12">
        <v>89000</v>
      </c>
      <c r="H259" s="149">
        <f>F259-G259</f>
        <v>0</v>
      </c>
      <c r="I259" s="129"/>
    </row>
    <row r="260" spans="1:9" ht="10.9" customHeight="1">
      <c r="A260" s="66"/>
      <c r="B260" s="67"/>
      <c r="C260" s="67"/>
      <c r="D260" s="31"/>
      <c r="E260" s="169"/>
      <c r="F260" s="12"/>
      <c r="G260" s="12"/>
      <c r="H260" s="149"/>
      <c r="I260" s="129"/>
    </row>
    <row r="261" spans="1:9" ht="37.9" customHeight="1">
      <c r="A261" s="99" t="s">
        <v>304</v>
      </c>
      <c r="B261" s="116">
        <v>7322</v>
      </c>
      <c r="C261" s="117" t="s">
        <v>13</v>
      </c>
      <c r="D261" s="217" t="s">
        <v>305</v>
      </c>
      <c r="E261" s="169"/>
      <c r="F261" s="11">
        <f>F262</f>
        <v>300000</v>
      </c>
      <c r="G261" s="11">
        <f t="shared" ref="G261:H261" si="72">G262</f>
        <v>0</v>
      </c>
      <c r="H261" s="11">
        <f t="shared" si="72"/>
        <v>300000</v>
      </c>
      <c r="I261" s="129"/>
    </row>
    <row r="262" spans="1:9" ht="42.6" customHeight="1">
      <c r="A262" s="66"/>
      <c r="B262" s="67"/>
      <c r="C262" s="67"/>
      <c r="D262" s="31"/>
      <c r="E262" s="17" t="s">
        <v>306</v>
      </c>
      <c r="F262" s="12">
        <v>300000</v>
      </c>
      <c r="G262" s="12"/>
      <c r="H262" s="149">
        <f>F262-G262</f>
        <v>300000</v>
      </c>
      <c r="I262" s="129"/>
    </row>
    <row r="263" spans="1:9" ht="7.9" customHeight="1">
      <c r="A263" s="66"/>
      <c r="B263" s="67"/>
      <c r="C263" s="67"/>
      <c r="D263" s="31"/>
      <c r="E263" s="20"/>
      <c r="F263" s="12"/>
      <c r="G263" s="12"/>
      <c r="H263" s="150"/>
      <c r="I263" s="129"/>
    </row>
    <row r="264" spans="1:9" ht="60" customHeight="1">
      <c r="A264" s="91">
        <v>1517363</v>
      </c>
      <c r="B264" s="90">
        <v>7363</v>
      </c>
      <c r="C264" s="138" t="s">
        <v>24</v>
      </c>
      <c r="D264" s="20" t="s">
        <v>201</v>
      </c>
      <c r="E264" s="20"/>
      <c r="F264" s="11">
        <f>F265</f>
        <v>286700050</v>
      </c>
      <c r="G264" s="11">
        <f t="shared" ref="G264:H264" si="73">G265</f>
        <v>0</v>
      </c>
      <c r="H264" s="11">
        <f t="shared" si="73"/>
        <v>286700050</v>
      </c>
      <c r="I264" s="129"/>
    </row>
    <row r="265" spans="1:9" ht="21.75" customHeight="1">
      <c r="A265" s="66"/>
      <c r="B265" s="67"/>
      <c r="C265" s="67"/>
      <c r="D265" s="31"/>
      <c r="E265" s="43" t="s">
        <v>204</v>
      </c>
      <c r="F265" s="15">
        <v>286700050</v>
      </c>
      <c r="G265" s="12"/>
      <c r="H265" s="149">
        <f>F265-G265</f>
        <v>286700050</v>
      </c>
      <c r="I265" s="129"/>
    </row>
    <row r="266" spans="1:9" ht="7.9" customHeight="1">
      <c r="A266" s="66"/>
      <c r="B266" s="67"/>
      <c r="C266" s="67"/>
      <c r="D266" s="31"/>
      <c r="E266" s="43"/>
      <c r="F266" s="15"/>
      <c r="G266" s="12"/>
      <c r="H266" s="149"/>
      <c r="I266" s="129"/>
    </row>
    <row r="267" spans="1:9" ht="38.450000000000003" customHeight="1">
      <c r="A267" s="198" t="s">
        <v>277</v>
      </c>
      <c r="B267" s="199">
        <v>7370</v>
      </c>
      <c r="C267" s="200" t="s">
        <v>24</v>
      </c>
      <c r="D267" s="17" t="s">
        <v>101</v>
      </c>
      <c r="E267" s="43"/>
      <c r="F267" s="142">
        <f>SUM(F268:F269)</f>
        <v>1000000</v>
      </c>
      <c r="G267" s="142">
        <f t="shared" ref="G267:H267" si="74">SUM(G268:G269)</f>
        <v>0</v>
      </c>
      <c r="H267" s="142">
        <f t="shared" si="74"/>
        <v>1000000</v>
      </c>
      <c r="I267" s="129"/>
    </row>
    <row r="268" spans="1:9" ht="38.450000000000003" customHeight="1">
      <c r="A268" s="198"/>
      <c r="B268" s="199"/>
      <c r="C268" s="200"/>
      <c r="D268" s="17"/>
      <c r="E268" s="217" t="s">
        <v>307</v>
      </c>
      <c r="F268" s="15">
        <v>800000</v>
      </c>
      <c r="G268" s="15"/>
      <c r="H268" s="15">
        <f>F268-G268</f>
        <v>800000</v>
      </c>
      <c r="I268" s="129"/>
    </row>
    <row r="269" spans="1:9" ht="33.6" customHeight="1">
      <c r="A269" s="66"/>
      <c r="B269" s="67"/>
      <c r="C269" s="67"/>
      <c r="D269" s="31"/>
      <c r="E269" s="17" t="s">
        <v>278</v>
      </c>
      <c r="F269" s="15">
        <v>200000</v>
      </c>
      <c r="G269" s="12"/>
      <c r="H269" s="149">
        <f>F269-G269</f>
        <v>200000</v>
      </c>
      <c r="I269" s="129"/>
    </row>
    <row r="270" spans="1:9" ht="7.9" customHeight="1">
      <c r="A270" s="66"/>
      <c r="B270" s="67"/>
      <c r="C270" s="67"/>
      <c r="D270" s="31"/>
      <c r="E270" s="20"/>
      <c r="F270" s="12"/>
      <c r="G270" s="12"/>
      <c r="H270" s="150"/>
      <c r="I270" s="129"/>
    </row>
    <row r="271" spans="1:9" ht="38.85" customHeight="1">
      <c r="A271" s="32">
        <v>3400000</v>
      </c>
      <c r="B271" s="56"/>
      <c r="C271" s="56"/>
      <c r="D271" s="57" t="s">
        <v>105</v>
      </c>
      <c r="E271" s="118"/>
      <c r="F271" s="8">
        <f>F272</f>
        <v>254300</v>
      </c>
      <c r="G271" s="8">
        <f t="shared" ref="G271:H271" si="75">G272</f>
        <v>132240</v>
      </c>
      <c r="H271" s="8">
        <f t="shared" si="75"/>
        <v>122060</v>
      </c>
      <c r="I271" s="129"/>
    </row>
    <row r="272" spans="1:9" ht="34.700000000000003" customHeight="1">
      <c r="A272" s="29">
        <v>3410000</v>
      </c>
      <c r="B272" s="58"/>
      <c r="C272" s="58"/>
      <c r="D272" s="59" t="s">
        <v>105</v>
      </c>
      <c r="E272" s="31"/>
      <c r="F272" s="11">
        <f>F274</f>
        <v>254300</v>
      </c>
      <c r="G272" s="11">
        <f t="shared" ref="G272:H272" si="76">G274</f>
        <v>132240</v>
      </c>
      <c r="H272" s="11">
        <f t="shared" si="76"/>
        <v>122060</v>
      </c>
      <c r="I272" s="129"/>
    </row>
    <row r="273" spans="1:11" ht="11.1" customHeight="1">
      <c r="A273" s="9"/>
      <c r="B273" s="60"/>
      <c r="C273" s="60"/>
      <c r="D273" s="61"/>
      <c r="E273" s="31"/>
      <c r="F273" s="12"/>
      <c r="G273" s="12"/>
      <c r="H273" s="150"/>
      <c r="I273" s="129"/>
    </row>
    <row r="274" spans="1:11" ht="51.75" customHeight="1">
      <c r="A274" s="9" t="s">
        <v>106</v>
      </c>
      <c r="B274" s="13" t="s">
        <v>43</v>
      </c>
      <c r="C274" s="13" t="s">
        <v>9</v>
      </c>
      <c r="D274" s="25" t="s">
        <v>44</v>
      </c>
      <c r="E274" s="31"/>
      <c r="F274" s="11">
        <f>F275</f>
        <v>254300</v>
      </c>
      <c r="G274" s="11">
        <f t="shared" ref="G274:H274" si="77">G275</f>
        <v>132240</v>
      </c>
      <c r="H274" s="11">
        <f t="shared" si="77"/>
        <v>122060</v>
      </c>
      <c r="I274" s="129"/>
    </row>
    <row r="275" spans="1:11" ht="37.15" customHeight="1">
      <c r="A275" s="66"/>
      <c r="B275" s="67"/>
      <c r="C275" s="67"/>
      <c r="D275" s="31"/>
      <c r="E275" s="20" t="s">
        <v>107</v>
      </c>
      <c r="F275" s="12">
        <v>254300</v>
      </c>
      <c r="G275" s="12">
        <v>132240</v>
      </c>
      <c r="H275" s="149">
        <f>F275-G275</f>
        <v>122060</v>
      </c>
      <c r="I275" s="129"/>
    </row>
    <row r="276" spans="1:11" ht="10.5" customHeight="1">
      <c r="A276" s="66"/>
      <c r="B276" s="67"/>
      <c r="C276" s="67"/>
      <c r="D276" s="31"/>
      <c r="E276" s="31"/>
      <c r="F276" s="12"/>
      <c r="G276" s="12"/>
      <c r="H276" s="150"/>
      <c r="I276" s="129"/>
    </row>
    <row r="277" spans="1:11" ht="39.75" customHeight="1">
      <c r="A277" s="32">
        <v>3700000</v>
      </c>
      <c r="B277" s="62"/>
      <c r="C277" s="62"/>
      <c r="D277" s="27" t="s">
        <v>140</v>
      </c>
      <c r="E277" s="118"/>
      <c r="F277" s="8">
        <f>F278</f>
        <v>24054000</v>
      </c>
      <c r="G277" s="8">
        <f t="shared" ref="G277:H277" si="78">G278</f>
        <v>9554000</v>
      </c>
      <c r="H277" s="8">
        <f t="shared" si="78"/>
        <v>14500000</v>
      </c>
      <c r="I277" s="129"/>
    </row>
    <row r="278" spans="1:11" ht="39" customHeight="1">
      <c r="A278" s="29">
        <v>3710000</v>
      </c>
      <c r="B278" s="63"/>
      <c r="C278" s="63"/>
      <c r="D278" s="28" t="s">
        <v>140</v>
      </c>
      <c r="E278" s="31"/>
      <c r="F278" s="11">
        <f>F280+F283+F287</f>
        <v>24054000</v>
      </c>
      <c r="G278" s="11">
        <f t="shared" ref="G278:H278" si="79">G280+G283+G287</f>
        <v>9554000</v>
      </c>
      <c r="H278" s="11">
        <f t="shared" si="79"/>
        <v>14500000</v>
      </c>
      <c r="I278" s="129"/>
    </row>
    <row r="279" spans="1:11" ht="8.65" customHeight="1">
      <c r="A279" s="9"/>
      <c r="B279" s="46"/>
      <c r="C279" s="55"/>
      <c r="D279" s="20"/>
      <c r="E279" s="31"/>
      <c r="F279" s="12"/>
      <c r="G279" s="12"/>
      <c r="H279" s="150"/>
      <c r="I279" s="129"/>
    </row>
    <row r="280" spans="1:11" ht="55.5" customHeight="1">
      <c r="A280" s="9" t="s">
        <v>108</v>
      </c>
      <c r="B280" s="13" t="s">
        <v>43</v>
      </c>
      <c r="C280" s="13" t="s">
        <v>9</v>
      </c>
      <c r="D280" s="14" t="s">
        <v>44</v>
      </c>
      <c r="E280" s="31"/>
      <c r="F280" s="11">
        <f>F281</f>
        <v>55000</v>
      </c>
      <c r="G280" s="11">
        <f t="shared" ref="G280:H280" si="80">G281</f>
        <v>55000</v>
      </c>
      <c r="H280" s="11">
        <f t="shared" si="80"/>
        <v>0</v>
      </c>
      <c r="I280" s="129"/>
    </row>
    <row r="281" spans="1:11" ht="30.4" customHeight="1">
      <c r="A281" s="66"/>
      <c r="B281" s="67"/>
      <c r="C281" s="67"/>
      <c r="D281" s="31"/>
      <c r="E281" s="22" t="s">
        <v>109</v>
      </c>
      <c r="F281" s="12">
        <v>55000</v>
      </c>
      <c r="G281" s="12">
        <v>55000</v>
      </c>
      <c r="H281" s="149">
        <f>F281-G281</f>
        <v>0</v>
      </c>
      <c r="I281" s="129"/>
    </row>
    <row r="282" spans="1:11" ht="13.15" customHeight="1">
      <c r="A282" s="66"/>
      <c r="B282" s="67"/>
      <c r="C282" s="67"/>
      <c r="D282" s="31"/>
      <c r="E282" s="22"/>
      <c r="F282" s="12"/>
      <c r="G282" s="12"/>
      <c r="H282" s="149"/>
      <c r="I282" s="129"/>
    </row>
    <row r="283" spans="1:11" ht="30.4" customHeight="1">
      <c r="A283" s="66"/>
      <c r="B283" s="171">
        <v>9770</v>
      </c>
      <c r="C283" s="172">
        <v>180</v>
      </c>
      <c r="D283" s="173" t="s">
        <v>239</v>
      </c>
      <c r="E283" s="22"/>
      <c r="F283" s="11">
        <f>F285+F284</f>
        <v>13000000</v>
      </c>
      <c r="G283" s="11">
        <f t="shared" ref="G283:H283" si="81">G285+G284</f>
        <v>0</v>
      </c>
      <c r="H283" s="11">
        <f t="shared" si="81"/>
        <v>13000000</v>
      </c>
      <c r="I283" s="129"/>
    </row>
    <row r="284" spans="1:11" ht="105.6" customHeight="1">
      <c r="A284" s="174"/>
      <c r="B284" s="188"/>
      <c r="C284" s="189"/>
      <c r="D284" s="190"/>
      <c r="E284" s="193" t="s">
        <v>249</v>
      </c>
      <c r="F284" s="183">
        <v>12000000</v>
      </c>
      <c r="G284" s="183"/>
      <c r="H284" s="183">
        <f>F284-G284</f>
        <v>12000000</v>
      </c>
      <c r="I284" s="129"/>
    </row>
    <row r="285" spans="1:11" ht="76.150000000000006" customHeight="1">
      <c r="A285" s="174"/>
      <c r="B285" s="175"/>
      <c r="C285" s="175"/>
      <c r="D285" s="176"/>
      <c r="E285" s="182" t="s">
        <v>240</v>
      </c>
      <c r="F285" s="183">
        <v>1000000</v>
      </c>
      <c r="G285" s="183"/>
      <c r="H285" s="184">
        <f>F285-G285</f>
        <v>1000000</v>
      </c>
      <c r="I285" s="129"/>
      <c r="J285" s="219"/>
      <c r="K285" s="219"/>
    </row>
    <row r="286" spans="1:11" s="179" customFormat="1" ht="8.4499999999999993" customHeight="1">
      <c r="A286" s="66"/>
      <c r="B286" s="67"/>
      <c r="C286" s="67"/>
      <c r="D286" s="31"/>
      <c r="E286" s="178"/>
      <c r="F286" s="12"/>
      <c r="G286" s="12"/>
      <c r="H286" s="149"/>
      <c r="I286" s="129"/>
      <c r="J286" s="219"/>
      <c r="K286" s="219"/>
    </row>
    <row r="287" spans="1:11" ht="55.15" customHeight="1">
      <c r="A287" s="177"/>
      <c r="B287" s="117" t="s">
        <v>241</v>
      </c>
      <c r="C287" s="117" t="s">
        <v>242</v>
      </c>
      <c r="D287" s="180" t="s">
        <v>243</v>
      </c>
      <c r="E287" s="178"/>
      <c r="F287" s="181">
        <f>SUM(F288:F297)</f>
        <v>10999000</v>
      </c>
      <c r="G287" s="181">
        <f t="shared" ref="G287:H287" si="82">SUM(G288:G297)</f>
        <v>9499000</v>
      </c>
      <c r="H287" s="181">
        <f t="shared" si="82"/>
        <v>1500000</v>
      </c>
      <c r="I287" s="129"/>
      <c r="J287" s="219"/>
      <c r="K287" s="219"/>
    </row>
    <row r="288" spans="1:11" ht="55.15" customHeight="1">
      <c r="A288" s="177"/>
      <c r="B288" s="117"/>
      <c r="C288" s="117"/>
      <c r="D288" s="180"/>
      <c r="E288" s="195" t="s">
        <v>248</v>
      </c>
      <c r="F288" s="191">
        <v>300000</v>
      </c>
      <c r="G288" s="191">
        <v>300000</v>
      </c>
      <c r="H288" s="186">
        <f>F288-G288</f>
        <v>0</v>
      </c>
      <c r="I288" s="129"/>
      <c r="J288" s="219"/>
      <c r="K288" s="219"/>
    </row>
    <row r="289" spans="1:11" ht="82.5" customHeight="1">
      <c r="A289" s="177"/>
      <c r="B289" s="117"/>
      <c r="C289" s="117"/>
      <c r="D289" s="180"/>
      <c r="E289" s="195" t="s">
        <v>257</v>
      </c>
      <c r="F289" s="191">
        <v>2397000</v>
      </c>
      <c r="G289" s="191">
        <v>2397000</v>
      </c>
      <c r="H289" s="186">
        <f t="shared" ref="H289:H296" si="83">F289-G289</f>
        <v>0</v>
      </c>
      <c r="I289" s="129"/>
      <c r="J289" s="219"/>
      <c r="K289" s="219"/>
    </row>
    <row r="290" spans="1:11" ht="55.15" customHeight="1">
      <c r="A290" s="177"/>
      <c r="B290" s="117"/>
      <c r="C290" s="117"/>
      <c r="D290" s="180"/>
      <c r="E290" s="195" t="s">
        <v>258</v>
      </c>
      <c r="F290" s="191">
        <v>1000000</v>
      </c>
      <c r="G290" s="191">
        <v>1000000</v>
      </c>
      <c r="H290" s="186">
        <f t="shared" si="83"/>
        <v>0</v>
      </c>
      <c r="I290" s="129"/>
    </row>
    <row r="291" spans="1:11" ht="43.5" customHeight="1">
      <c r="A291" s="177"/>
      <c r="B291" s="117"/>
      <c r="C291" s="117"/>
      <c r="D291" s="180"/>
      <c r="E291" s="196" t="s">
        <v>259</v>
      </c>
      <c r="F291" s="191">
        <v>50000</v>
      </c>
      <c r="G291" s="191">
        <v>50000</v>
      </c>
      <c r="H291" s="186">
        <f t="shared" si="83"/>
        <v>0</v>
      </c>
      <c r="I291" s="129"/>
    </row>
    <row r="292" spans="1:11" ht="132.6" customHeight="1">
      <c r="A292" s="177"/>
      <c r="B292" s="117"/>
      <c r="C292" s="117"/>
      <c r="D292" s="180"/>
      <c r="E292" s="195" t="s">
        <v>279</v>
      </c>
      <c r="F292" s="191">
        <v>800000</v>
      </c>
      <c r="G292" s="191">
        <v>800000</v>
      </c>
      <c r="H292" s="186">
        <f t="shared" si="83"/>
        <v>0</v>
      </c>
      <c r="I292" s="129"/>
    </row>
    <row r="293" spans="1:11" ht="108.6" customHeight="1">
      <c r="A293" s="177"/>
      <c r="B293" s="117"/>
      <c r="C293" s="117"/>
      <c r="D293" s="180"/>
      <c r="E293" s="203" t="s">
        <v>280</v>
      </c>
      <c r="F293" s="205">
        <v>952000</v>
      </c>
      <c r="G293" s="191">
        <v>952000</v>
      </c>
      <c r="H293" s="186">
        <f t="shared" si="83"/>
        <v>0</v>
      </c>
      <c r="I293" s="129"/>
    </row>
    <row r="294" spans="1:11" ht="99" customHeight="1">
      <c r="A294" s="177"/>
      <c r="B294" s="117"/>
      <c r="C294" s="117"/>
      <c r="D294" s="180"/>
      <c r="E294" s="203" t="s">
        <v>281</v>
      </c>
      <c r="F294" s="205">
        <v>100000</v>
      </c>
      <c r="G294" s="191">
        <v>100000</v>
      </c>
      <c r="H294" s="186">
        <f t="shared" si="83"/>
        <v>0</v>
      </c>
      <c r="I294" s="129"/>
      <c r="J294" s="163"/>
    </row>
    <row r="295" spans="1:11" ht="121.15" customHeight="1">
      <c r="A295" s="177"/>
      <c r="B295" s="117"/>
      <c r="C295" s="117"/>
      <c r="D295" s="180"/>
      <c r="E295" s="204" t="s">
        <v>282</v>
      </c>
      <c r="F295" s="205">
        <v>900000</v>
      </c>
      <c r="G295" s="191">
        <v>900000</v>
      </c>
      <c r="H295" s="186">
        <f t="shared" si="83"/>
        <v>0</v>
      </c>
      <c r="I295" s="129"/>
    </row>
    <row r="296" spans="1:11" ht="129" customHeight="1">
      <c r="A296" s="177"/>
      <c r="B296" s="117"/>
      <c r="C296" s="117"/>
      <c r="D296" s="180"/>
      <c r="E296" s="204" t="s">
        <v>308</v>
      </c>
      <c r="F296" s="205">
        <v>1500000</v>
      </c>
      <c r="G296" s="191"/>
      <c r="H296" s="186">
        <f t="shared" si="83"/>
        <v>1500000</v>
      </c>
      <c r="I296" s="129"/>
    </row>
    <row r="297" spans="1:11" ht="67.5" customHeight="1">
      <c r="A297" s="66"/>
      <c r="B297" s="67"/>
      <c r="C297" s="67"/>
      <c r="D297" s="19"/>
      <c r="E297" s="195" t="s">
        <v>244</v>
      </c>
      <c r="F297" s="185">
        <v>3000000</v>
      </c>
      <c r="G297" s="185">
        <v>3000000</v>
      </c>
      <c r="H297" s="186">
        <f>F297-G297</f>
        <v>0</v>
      </c>
      <c r="I297" s="129"/>
    </row>
    <row r="298" spans="1:11" ht="13.15" customHeight="1">
      <c r="A298" s="66"/>
      <c r="B298" s="67"/>
      <c r="C298" s="67"/>
      <c r="D298" s="31"/>
      <c r="E298" s="31"/>
      <c r="F298" s="12"/>
      <c r="G298" s="12"/>
      <c r="H298" s="150"/>
      <c r="I298" s="129"/>
    </row>
    <row r="299" spans="1:11" ht="25.5" customHeight="1">
      <c r="A299" s="66"/>
      <c r="B299" s="31"/>
      <c r="C299" s="31"/>
      <c r="D299" s="31"/>
      <c r="E299" s="127" t="s">
        <v>110</v>
      </c>
      <c r="F299" s="11">
        <f>F8+F60+F88+F96+F119+F125+F151+F173+F231+F243+F277+F271</f>
        <v>878166613</v>
      </c>
      <c r="G299" s="11">
        <f>G8+G60+G88+G96+G119+G125+G151+G173+G231+G243+G277+G271</f>
        <v>144871443.22</v>
      </c>
      <c r="H299" s="11">
        <f>H8+H60+H88+H96+H119+H125+H151+H173+H231+H243+H277+H271</f>
        <v>733295169.77999997</v>
      </c>
      <c r="I299" s="129"/>
    </row>
    <row r="300" spans="1:11">
      <c r="A300" s="105"/>
      <c r="B300" s="105"/>
      <c r="C300" s="105"/>
      <c r="D300" s="105"/>
      <c r="E300" s="105"/>
      <c r="F300" s="64"/>
      <c r="G300" s="128"/>
    </row>
    <row r="301" spans="1:11">
      <c r="A301" s="105"/>
      <c r="B301" s="105"/>
      <c r="C301" s="105"/>
      <c r="D301" s="105"/>
      <c r="E301" s="105"/>
      <c r="F301" s="64"/>
      <c r="G301" s="128"/>
    </row>
    <row r="302" spans="1:11">
      <c r="A302" s="105"/>
      <c r="B302" s="105"/>
      <c r="C302" s="105"/>
      <c r="D302" s="105"/>
      <c r="E302" s="105"/>
      <c r="F302" s="64"/>
      <c r="G302" s="128"/>
    </row>
    <row r="303" spans="1:11">
      <c r="A303" s="105"/>
      <c r="B303" s="105"/>
      <c r="C303" s="105"/>
      <c r="D303" s="105"/>
      <c r="E303" s="105"/>
      <c r="F303" s="64"/>
      <c r="G303" s="128"/>
    </row>
    <row r="304" spans="1:11">
      <c r="A304" s="105"/>
      <c r="B304" s="105"/>
      <c r="C304" s="105"/>
      <c r="D304" s="105"/>
      <c r="E304" s="105"/>
      <c r="F304" s="64"/>
      <c r="G304" s="128"/>
    </row>
    <row r="305" spans="1:7">
      <c r="A305" s="105"/>
      <c r="B305" s="105"/>
      <c r="C305" s="105"/>
      <c r="D305" s="105"/>
      <c r="E305" s="105"/>
      <c r="F305" s="64"/>
      <c r="G305" s="128"/>
    </row>
    <row r="306" spans="1:7">
      <c r="A306" s="105"/>
      <c r="B306" s="105"/>
      <c r="C306" s="105"/>
      <c r="D306" s="105"/>
      <c r="E306" s="105"/>
      <c r="F306" s="64"/>
      <c r="G306" s="128"/>
    </row>
    <row r="307" spans="1:7">
      <c r="A307" s="105"/>
      <c r="B307" s="105"/>
      <c r="C307" s="105"/>
      <c r="D307" s="105"/>
      <c r="E307" s="105"/>
      <c r="F307" s="64"/>
      <c r="G307" s="128"/>
    </row>
    <row r="308" spans="1:7">
      <c r="A308" s="105"/>
      <c r="B308" s="105"/>
      <c r="C308" s="105"/>
      <c r="D308" s="105"/>
      <c r="E308" s="105"/>
      <c r="F308" s="64"/>
      <c r="G308" s="128"/>
    </row>
    <row r="309" spans="1:7">
      <c r="A309" s="105"/>
      <c r="B309" s="105"/>
      <c r="C309" s="105"/>
      <c r="D309" s="105"/>
      <c r="E309" s="105"/>
      <c r="F309" s="64"/>
      <c r="G309" s="128"/>
    </row>
    <row r="310" spans="1:7">
      <c r="A310" s="105"/>
      <c r="B310" s="105"/>
      <c r="C310" s="105"/>
      <c r="D310" s="105"/>
      <c r="E310" s="105"/>
      <c r="F310" s="64"/>
      <c r="G310" s="128"/>
    </row>
    <row r="311" spans="1:7">
      <c r="A311" s="105"/>
      <c r="B311" s="105"/>
      <c r="C311" s="105"/>
      <c r="D311" s="105"/>
      <c r="E311" s="105"/>
      <c r="F311" s="64"/>
      <c r="G311" s="128"/>
    </row>
    <row r="312" spans="1:7">
      <c r="A312" s="105"/>
      <c r="B312" s="105"/>
      <c r="C312" s="105"/>
      <c r="D312" s="105"/>
      <c r="E312" s="105"/>
      <c r="F312" s="64"/>
      <c r="G312" s="128"/>
    </row>
    <row r="313" spans="1:7">
      <c r="A313" s="105"/>
      <c r="B313" s="105"/>
      <c r="C313" s="105"/>
      <c r="D313" s="105"/>
      <c r="E313" s="105"/>
      <c r="F313" s="64"/>
      <c r="G313" s="128"/>
    </row>
    <row r="314" spans="1:7">
      <c r="A314" s="105"/>
      <c r="B314" s="105"/>
      <c r="C314" s="105"/>
      <c r="D314" s="105"/>
      <c r="E314" s="105"/>
      <c r="F314" s="64"/>
      <c r="G314" s="128"/>
    </row>
    <row r="315" spans="1:7">
      <c r="A315" s="105"/>
      <c r="B315" s="105"/>
      <c r="C315" s="105"/>
      <c r="D315" s="105"/>
      <c r="E315" s="105"/>
      <c r="F315" s="64"/>
      <c r="G315" s="128"/>
    </row>
    <row r="316" spans="1:7">
      <c r="A316" s="105"/>
      <c r="B316" s="105"/>
      <c r="C316" s="105"/>
      <c r="D316" s="105"/>
      <c r="E316" s="105"/>
      <c r="F316" s="64"/>
      <c r="G316" s="128"/>
    </row>
    <row r="317" spans="1:7">
      <c r="A317" s="105"/>
      <c r="B317" s="105"/>
      <c r="C317" s="105"/>
      <c r="D317" s="105"/>
      <c r="E317" s="105"/>
      <c r="F317" s="64"/>
      <c r="G317" s="128"/>
    </row>
    <row r="318" spans="1:7">
      <c r="A318" s="105"/>
      <c r="B318" s="105"/>
      <c r="C318" s="105"/>
      <c r="D318" s="105"/>
      <c r="E318" s="105"/>
      <c r="F318" s="64"/>
      <c r="G318" s="128"/>
    </row>
    <row r="319" spans="1:7">
      <c r="A319" s="105"/>
      <c r="B319" s="105"/>
      <c r="C319" s="105"/>
      <c r="D319" s="105"/>
      <c r="E319" s="105"/>
      <c r="F319" s="64"/>
      <c r="G319" s="128"/>
    </row>
    <row r="320" spans="1:7">
      <c r="A320" s="105"/>
      <c r="B320" s="105"/>
      <c r="C320" s="105"/>
      <c r="D320" s="105"/>
      <c r="E320" s="105"/>
      <c r="F320" s="64"/>
      <c r="G320" s="128"/>
    </row>
    <row r="321" spans="1:7">
      <c r="A321" s="105"/>
      <c r="B321" s="105"/>
      <c r="C321" s="105"/>
      <c r="D321" s="105"/>
      <c r="E321" s="105"/>
      <c r="F321" s="64"/>
      <c r="G321" s="128"/>
    </row>
    <row r="322" spans="1:7">
      <c r="A322" s="105"/>
      <c r="B322" s="105"/>
      <c r="C322" s="105"/>
      <c r="D322" s="105"/>
      <c r="E322" s="105"/>
      <c r="F322" s="64"/>
      <c r="G322" s="128"/>
    </row>
    <row r="323" spans="1:7">
      <c r="A323" s="105"/>
      <c r="B323" s="105"/>
      <c r="C323" s="105"/>
      <c r="D323" s="105"/>
      <c r="E323" s="105"/>
      <c r="F323" s="64"/>
      <c r="G323" s="128"/>
    </row>
    <row r="324" spans="1:7">
      <c r="A324" s="105"/>
      <c r="B324" s="105"/>
      <c r="C324" s="105"/>
      <c r="D324" s="105"/>
      <c r="E324" s="105"/>
      <c r="F324" s="64"/>
      <c r="G324" s="128"/>
    </row>
    <row r="325" spans="1:7">
      <c r="A325" s="105"/>
      <c r="B325" s="105"/>
      <c r="C325" s="105"/>
      <c r="D325" s="105"/>
      <c r="E325" s="105"/>
      <c r="F325" s="64"/>
      <c r="G325" s="128"/>
    </row>
    <row r="326" spans="1:7">
      <c r="A326" s="105"/>
      <c r="B326" s="105"/>
      <c r="C326" s="105"/>
      <c r="D326" s="105"/>
      <c r="E326" s="105"/>
      <c r="F326" s="64"/>
      <c r="G326" s="128"/>
    </row>
    <row r="327" spans="1:7">
      <c r="A327" s="105"/>
      <c r="B327" s="105"/>
      <c r="C327" s="105"/>
      <c r="D327" s="105"/>
      <c r="E327" s="105"/>
      <c r="F327" s="64"/>
      <c r="G327" s="128"/>
    </row>
    <row r="328" spans="1:7">
      <c r="A328" s="105"/>
      <c r="B328" s="105"/>
      <c r="C328" s="105"/>
      <c r="D328" s="105"/>
      <c r="E328" s="105"/>
      <c r="F328" s="64"/>
      <c r="G328" s="128"/>
    </row>
    <row r="329" spans="1:7">
      <c r="A329" s="105"/>
      <c r="B329" s="105"/>
      <c r="C329" s="105"/>
      <c r="D329" s="105"/>
      <c r="E329" s="105"/>
      <c r="F329" s="64"/>
      <c r="G329" s="128"/>
    </row>
    <row r="330" spans="1:7">
      <c r="A330" s="105"/>
      <c r="B330" s="105"/>
      <c r="C330" s="105"/>
      <c r="D330" s="105"/>
      <c r="E330" s="105"/>
      <c r="F330" s="64"/>
      <c r="G330" s="128"/>
    </row>
    <row r="331" spans="1:7">
      <c r="A331" s="105"/>
      <c r="B331" s="105"/>
      <c r="C331" s="105"/>
      <c r="D331" s="105"/>
      <c r="E331" s="105"/>
      <c r="F331" s="64"/>
      <c r="G331" s="128"/>
    </row>
    <row r="332" spans="1:7">
      <c r="A332" s="105"/>
      <c r="B332" s="105"/>
      <c r="C332" s="105"/>
      <c r="D332" s="105"/>
      <c r="E332" s="105"/>
      <c r="F332" s="64"/>
      <c r="G332" s="128"/>
    </row>
    <row r="333" spans="1:7">
      <c r="A333" s="105"/>
      <c r="B333" s="105"/>
      <c r="C333" s="105"/>
      <c r="D333" s="105"/>
      <c r="E333" s="105"/>
      <c r="F333" s="64"/>
      <c r="G333" s="128"/>
    </row>
  </sheetData>
  <mergeCells count="3">
    <mergeCell ref="A2:H2"/>
    <mergeCell ref="A5:C5"/>
    <mergeCell ref="A3:G3"/>
  </mergeCells>
  <phoneticPr fontId="0" type="noConversion"/>
  <pageMargins left="0.70866141732283472" right="0.43307086614173229" top="0.51181102362204722" bottom="0.51181102362204722" header="0.31496062992125984" footer="0.31496062992125984"/>
  <pageSetup paperSize="9" scale="44" fitToHeight="5" orientation="portrait" r:id="rId1"/>
  <headerFooter>
    <oddFooter>&amp;C&amp;P</oddFooter>
  </headerFooter>
  <rowBreaks count="2" manualBreakCount="2">
    <brk id="194" max="7" man="1"/>
    <brk id="27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2023-07-04T06:41:43Z</dcterms:modified>
</cp:coreProperties>
</file>