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січень" sheetId="1" state="visible" r:id="rId3"/>
    <sheet name="лютий" sheetId="2" state="visible" r:id="rId4"/>
    <sheet name="нарост 2024" sheetId="3" state="visible" r:id="rId5"/>
    <sheet name="Для звіту" sheetId="4" state="visible" r:id="rId6"/>
  </sheets>
  <definedNames>
    <definedName function="false" hidden="false" localSheetId="1" name="_xlnm.Print_Area" vbProcedure="false">лютий!$A$1:$M$238</definedName>
    <definedName function="false" hidden="false" localSheetId="2" name="_xlnm.Print_Area" vbProcedure="false">'нарост 2024'!$A$1:$M$238</definedName>
    <definedName function="false" hidden="false" localSheetId="0" name="_xlnm.Print_Area" vbProcedure="false">січень!$A$1:$M$236</definedName>
    <definedName function="false" hidden="false" localSheetId="0" name="Excel_BuiltIn_Print_Area" vbProcedure="false">січень!$A$1:$N$237</definedName>
    <definedName function="false" hidden="false" localSheetId="0" name="Excel_BuiltIn__FilterDatabase" vbProcedure="false">січень!$B$7:$M$52</definedName>
    <definedName function="false" hidden="false" localSheetId="1" name="Excel_BuiltIn_Print_Area" vbProcedure="false">лютий!$A$1:$N$239</definedName>
    <definedName function="false" hidden="false" localSheetId="1" name="Excel_BuiltIn__FilterDatabase" vbProcedure="false">лютий!$B$7:$M$52</definedName>
    <definedName function="false" hidden="false" localSheetId="2" name="Excel_BuiltIn_Print_Area" vbProcedure="false">'нарост 2024'!$A$1:$N$239</definedName>
    <definedName function="false" hidden="false" localSheetId="2" name="Excel_BuiltIn__FilterDatabase" vbProcedure="false">'нарост 2024'!$B$7:$M$52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<sst xmlns="http://schemas.openxmlformats.org/spreadsheetml/2006/main" count="1219" uniqueCount="208">
  <si>
    <t xml:space="preserve">Обсяг та структура енергоресурсів, спожитих будівлями за січень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</si>
  <si>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</si>
  <si>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</si>
  <si>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</si>
  <si>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</si>
  <si>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</si>
  <si>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</si>
  <si>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</si>
  <si>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</si>
  <si>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</si>
  <si>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</si>
  <si>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</si>
  <si>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</si>
  <si>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</si>
  <si>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</si>
  <si>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</si>
  <si>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</si>
  <si>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</si>
  <si>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</si>
  <si>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</si>
  <si>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36</t>
  </si>
  <si>
    <t xml:space="preserve">ЗДО № 50 (Рокині)</t>
  </si>
  <si>
    <t xml:space="preserve">ЗДО № 44 (В.Омеляник)</t>
  </si>
  <si>
    <t xml:space="preserve">ЗДО № 12</t>
  </si>
  <si>
    <t xml:space="preserve">ЗДО № 21</t>
  </si>
  <si>
    <t xml:space="preserve">ЗДО № 20</t>
  </si>
  <si>
    <t xml:space="preserve">ЗДО № 38</t>
  </si>
  <si>
    <t xml:space="preserve">ЗДО № 18</t>
  </si>
  <si>
    <t xml:space="preserve">ЗДО № 07</t>
  </si>
  <si>
    <t xml:space="preserve">ЗДО № 41</t>
  </si>
  <si>
    <t xml:space="preserve">ЗДО № 08</t>
  </si>
  <si>
    <t xml:space="preserve">ЗДО № 30</t>
  </si>
  <si>
    <t xml:space="preserve">ЗДО № 01</t>
  </si>
  <si>
    <t xml:space="preserve">ЗДО № 34</t>
  </si>
  <si>
    <t xml:space="preserve">ЗДО № 11</t>
  </si>
  <si>
    <t xml:space="preserve">ЗДО № 23</t>
  </si>
  <si>
    <t xml:space="preserve">ЗДО № 04</t>
  </si>
  <si>
    <t xml:space="preserve">ЗДО № 31</t>
  </si>
  <si>
    <t xml:space="preserve">ЗДО № 39</t>
  </si>
  <si>
    <t xml:space="preserve">ЗДО № 47 (Одеради)</t>
  </si>
  <si>
    <t xml:space="preserve">ЗДО № 03</t>
  </si>
  <si>
    <t xml:space="preserve">ЗДО № 37</t>
  </si>
  <si>
    <t xml:space="preserve">ЗДО № 17</t>
  </si>
  <si>
    <t xml:space="preserve">ЗДО № 24</t>
  </si>
  <si>
    <t xml:space="preserve">ЗДО № 35</t>
  </si>
  <si>
    <t xml:space="preserve">ЗДО № 06</t>
  </si>
  <si>
    <t xml:space="preserve">ЗДО № 09</t>
  </si>
  <si>
    <t xml:space="preserve">ЗДО № 28</t>
  </si>
  <si>
    <t xml:space="preserve">ЗДО № 33</t>
  </si>
  <si>
    <t xml:space="preserve">ЗДО № 27</t>
  </si>
  <si>
    <t xml:space="preserve">ЗДО № 42 (Дачне)</t>
  </si>
  <si>
    <t xml:space="preserve">ЗДО № 48 (Тарасове)</t>
  </si>
  <si>
    <t xml:space="preserve">ЗДО № 14</t>
  </si>
  <si>
    <t xml:space="preserve">ЗДО № 10</t>
  </si>
  <si>
    <t xml:space="preserve">ЗДО № 25</t>
  </si>
  <si>
    <t xml:space="preserve">ЗДО № 13</t>
  </si>
  <si>
    <t xml:space="preserve">ЗДО № 29</t>
  </si>
  <si>
    <t xml:space="preserve">ЗДО № 22</t>
  </si>
  <si>
    <t xml:space="preserve">ЗДО № 02</t>
  </si>
  <si>
    <t xml:space="preserve">ЗДО № 26</t>
  </si>
  <si>
    <t xml:space="preserve">ЗДО № 19</t>
  </si>
  <si>
    <t xml:space="preserve">ЗДО № 16</t>
  </si>
  <si>
    <t xml:space="preserve">ЗДО № 40</t>
  </si>
  <si>
    <t xml:space="preserve">ЗДО № 32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</si>
  <si>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</si>
  <si>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</si>
  <si>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</si>
  <si>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</si>
  <si>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</si>
  <si>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</si>
  <si>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</si>
  <si>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</si>
  <si>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</si>
  <si>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</si>
  <si>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Будинок вчителя</t>
  </si>
  <si>
    <t xml:space="preserve">ЗЗСО № 28 </t>
  </si>
  <si>
    <t xml:space="preserve">ЗЗСО № 18</t>
  </si>
  <si>
    <t xml:space="preserve">ЗЗСО № 13</t>
  </si>
  <si>
    <t xml:space="preserve">ЗЗСО № 07</t>
  </si>
  <si>
    <t xml:space="preserve">ЗЗСО № 38 (Рокині)</t>
  </si>
  <si>
    <t xml:space="preserve">ЗЗСО № 05</t>
  </si>
  <si>
    <t xml:space="preserve">ЗЗСО № 14</t>
  </si>
  <si>
    <t xml:space="preserve">ЗЗСО № 39 (Шепель)</t>
  </si>
  <si>
    <t xml:space="preserve">ЗЗСО № 30 (Боголюби)</t>
  </si>
  <si>
    <t xml:space="preserve">ЗЗСО № 32 (Забороль)</t>
  </si>
  <si>
    <t xml:space="preserve">ЗЗСО № 19</t>
  </si>
  <si>
    <t xml:space="preserve">ДЮСШ № 2 </t>
  </si>
  <si>
    <t xml:space="preserve">ЗЗСО № 03</t>
  </si>
  <si>
    <t xml:space="preserve">ПУМ</t>
  </si>
  <si>
    <t xml:space="preserve">ЗЗСО № 31 (Жидичин)</t>
  </si>
  <si>
    <t xml:space="preserve">ЗЗСО № 08</t>
  </si>
  <si>
    <t xml:space="preserve">ЗЗСО № 15</t>
  </si>
  <si>
    <t xml:space="preserve">ЗЗСО № 21</t>
  </si>
  <si>
    <t xml:space="preserve">ЗЗСО № 16</t>
  </si>
  <si>
    <t xml:space="preserve">ЗЗСО № 10</t>
  </si>
  <si>
    <t xml:space="preserve">ЗЗСО № 20</t>
  </si>
  <si>
    <t xml:space="preserve">ЗЗСО № 17</t>
  </si>
  <si>
    <t xml:space="preserve">ЗЗСО № 01</t>
  </si>
  <si>
    <t xml:space="preserve">ЗЗСО № 04</t>
  </si>
  <si>
    <t xml:space="preserve">ЗЗСО № 23</t>
  </si>
  <si>
    <t xml:space="preserve">ЗЗСО № 09</t>
  </si>
  <si>
    <t xml:space="preserve">ЗЗСО № 22</t>
  </si>
  <si>
    <t xml:space="preserve">НРЦ</t>
  </si>
  <si>
    <t xml:space="preserve">ЗЗСО № 11</t>
  </si>
  <si>
    <t xml:space="preserve">ЗЗСО № 27</t>
  </si>
  <si>
    <t xml:space="preserve">ЗЗСО № 12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</si>
  <si>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</si>
  <si>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</si>
  <si>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</si>
  <si>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</si>
  <si>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</si>
  <si>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</si>
  <si>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</si>
  <si>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</si>
  <si>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</si>
  <si>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</si>
  <si>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</si>
  <si>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</si>
  <si>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Княгининівська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</si>
  <si>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</si>
  <si>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</si>
  <si>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ЛМР,                          Б. Хмельницького, 17</t>
  </si>
  <si>
    <t xml:space="preserve">Терцентр соціального обслуговування</t>
  </si>
  <si>
    <t xml:space="preserve">Департамент ЖКГ</t>
  </si>
  <si>
    <t xml:space="preserve">Заборольська сільська рада</t>
  </si>
  <si>
    <t xml:space="preserve">Департамент соціальної політики ЛМР,           просп. Волі, 4а,           вул. Бенделіані, 7      пр-т. Соборності, 18 </t>
  </si>
  <si>
    <t xml:space="preserve">ЦНАП</t>
  </si>
  <si>
    <t xml:space="preserve">Департамент державної реєстрації</t>
  </si>
  <si>
    <t xml:space="preserve">РАГС,                        просп. Соборності, 18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</si>
  <si>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</si>
  <si>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</si>
  <si>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</si>
  <si>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</si>
  <si>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</si>
  <si>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</si>
  <si>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(с. Забороль)</t>
  </si>
  <si>
    <t xml:space="preserve">МО ЛМТГ               (вул. Стрілецька 37)</t>
  </si>
  <si>
    <t xml:space="preserve">МО ЛМТГ                   (вул. Бенделіані 7)</t>
  </si>
  <si>
    <t xml:space="preserve">МО ЛМТГ               (вул. Стефаника 3а)</t>
  </si>
  <si>
    <t xml:space="preserve">МО ЛМТГ               (вул. Корольова 3)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</si>
  <si>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</si>
  <si>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</si>
  <si>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</si>
  <si>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</si>
  <si>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</si>
  <si>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</si>
  <si>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</si>
  <si>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</si>
  <si>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Районний будинок культури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</si>
  <si>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</si>
  <si>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</si>
  <si>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</si>
  <si>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Клуб с. Милуші</t>
  </si>
  <si>
    <t xml:space="preserve">БК с. Боголюби</t>
  </si>
  <si>
    <t xml:space="preserve">БК "Вересневе"</t>
  </si>
  <si>
    <t xml:space="preserve">Клуб с. Брище</t>
  </si>
  <si>
    <t xml:space="preserve">Музична школа № 2</t>
  </si>
  <si>
    <t xml:space="preserve">БК "Теремно"</t>
  </si>
  <si>
    <t xml:space="preserve">Художня школа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</si>
  <si>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</si>
  <si>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</si>
  <si>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</si>
  <si>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</si>
  <si>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</si>
  <si>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</si>
  <si>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</si>
  <si>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</si>
  <si>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Музей-скансен         смт. Рокині</t>
  </si>
  <si>
    <t xml:space="preserve">Бібліотека Озерце</t>
  </si>
  <si>
    <t xml:space="preserve">Бібліотека № 4</t>
  </si>
  <si>
    <t xml:space="preserve">Бібліотека № 6</t>
  </si>
  <si>
    <t xml:space="preserve">Клуб с. Озерце</t>
  </si>
  <si>
    <t xml:space="preserve">Центральна бібліотека для дорослих</t>
  </si>
  <si>
    <t xml:space="preserve">БК с. Княгининок</t>
  </si>
  <si>
    <t xml:space="preserve">Центральна дитяча бібліотека</t>
  </si>
  <si>
    <t xml:space="preserve">Бібліотека № 11</t>
  </si>
  <si>
    <t xml:space="preserve">Бібліотека № 9</t>
  </si>
  <si>
    <t xml:space="preserve">Клуб с. Іванчиці</t>
  </si>
  <si>
    <t xml:space="preserve">Бібліотека Кульчин</t>
  </si>
  <si>
    <t xml:space="preserve">Клуб-філіал “Сучасник”</t>
  </si>
  <si>
    <t xml:space="preserve">Клуб с. Сирники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</si>
  <si>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</si>
  <si>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</si>
  <si>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</si>
  <si>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</si>
  <si>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</si>
  <si>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КП “Стадіон Авангард”</t>
  </si>
  <si>
    <t xml:space="preserve">Білий м'яч</t>
  </si>
  <si>
    <t xml:space="preserve">ДЮСШ № 4</t>
  </si>
  <si>
    <t xml:space="preserve">СДЮШОР (плавання)</t>
  </si>
  <si>
    <t xml:space="preserve">Біла Тура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</si>
  <si>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</si>
  <si>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</si>
  <si>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</si>
  <si>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</si>
  <si>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</si>
  <si>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</si>
  <si>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</si>
  <si>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</si>
  <si>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</si>
  <si>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</si>
  <si>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</si>
  <si>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</si>
  <si>
    <t xml:space="preserve">Обсяг та структура енергоресурсів, спожитих будівлями за лютий 2024 року</t>
  </si>
  <si>
    <t xml:space="preserve">ЗЗСО № 36 (Кульчин)</t>
  </si>
  <si>
    <t xml:space="preserve">Лучеськ</t>
  </si>
  <si>
    <t xml:space="preserve">Обсяг та структура енергоресурсів, спожитих будівлями за січень-лютий 2024 року</t>
  </si>
  <si>
    <t xml:space="preserve">Різниця питоме споживання січень-лютий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</si>
</sst>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3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C9211E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  <font>
      <b val="true"/>
      <sz val="11"/>
      <color rgb="FFFF4000"/>
      <name val="Calibri"/>
      <family val="2"/>
      <charset val="1"/>
    </font>
    <font>
      <b val="true"/>
      <sz val="11"/>
      <color rgb="FFFF4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1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0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9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0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5" fillId="14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5" fillId="1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26" fillId="1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4" fillId="4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14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4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0" fillId="14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14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24" fillId="14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0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8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3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C64" activeCellId="0" sqref="C64"/>
    </sheetView>
  </sheetViews>
  <sheetFormatPr defaultColWidth="11.109375" defaultRowHeight="15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1.29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5" min="15" style="1" width="11.57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/>
      <c r="P1" s="1"/>
      <c r="Q1" s="1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v>942.85</v>
      </c>
      <c r="F7" s="12" t="n">
        <v>11.36</v>
      </c>
      <c r="G7" s="12" t="n">
        <v>22.6</v>
      </c>
      <c r="H7" s="12" t="n">
        <v>24.6</v>
      </c>
      <c r="I7" s="13"/>
      <c r="J7" s="14" t="n">
        <f aca="false">K7/D7</f>
        <v>46.2479240424847</v>
      </c>
      <c r="K7" s="15" t="n">
        <f aca="false">L7+M7+E7</f>
        <v>14369.23</v>
      </c>
      <c r="L7" s="15" t="n">
        <f aca="false">F7*1163</f>
        <v>13211.68</v>
      </c>
      <c r="M7" s="15" t="n">
        <f aca="false">G7*9.5</f>
        <v>214.7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12" t="n">
        <v>3074.02</v>
      </c>
      <c r="F8" s="12" t="n">
        <v>22.06</v>
      </c>
      <c r="G8" s="13"/>
      <c r="H8" s="12" t="n">
        <v>53.43</v>
      </c>
      <c r="I8" s="13"/>
      <c r="J8" s="14" t="n">
        <f aca="false">K8/D8</f>
        <v>45.7626632685569</v>
      </c>
      <c r="K8" s="15" t="n">
        <f aca="false">L8+M8+E8</f>
        <v>28729.8</v>
      </c>
      <c r="L8" s="15" t="n">
        <f aca="false">F8*1163</f>
        <v>25655.78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1825.47</v>
      </c>
      <c r="F9" s="13"/>
      <c r="G9" s="12" t="n">
        <v>2272.27</v>
      </c>
      <c r="H9" s="12" t="n">
        <v>27.97</v>
      </c>
      <c r="I9" s="13"/>
      <c r="J9" s="14" t="n">
        <f aca="false">K9/D9</f>
        <v>44.2571550094518</v>
      </c>
      <c r="K9" s="15" t="n">
        <f aca="false">L9+M9+E9</f>
        <v>23412.035</v>
      </c>
      <c r="L9" s="15" t="n">
        <f aca="false">F9*1163</f>
        <v>0</v>
      </c>
      <c r="M9" s="15" t="n">
        <f aca="false">G9*9.5</f>
        <v>21586.565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12" t="n">
        <v>3585.47</v>
      </c>
      <c r="F10" s="12" t="n">
        <v>67.48</v>
      </c>
      <c r="G10" s="13"/>
      <c r="H10" s="12" t="n">
        <v>169.63</v>
      </c>
      <c r="I10" s="13"/>
      <c r="J10" s="14" t="n">
        <f aca="false">K10/D10</f>
        <v>40.6100108867775</v>
      </c>
      <c r="K10" s="15" t="n">
        <f aca="false">L10+M10+E10</f>
        <v>82064.71</v>
      </c>
      <c r="L10" s="15" t="n">
        <f aca="false">F10*1163</f>
        <v>78479.24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12" t="n">
        <v>5265.69</v>
      </c>
      <c r="F11" s="12" t="n">
        <v>64.83</v>
      </c>
      <c r="G11" s="13"/>
      <c r="H11" s="12" t="n">
        <v>66.1</v>
      </c>
      <c r="I11" s="13"/>
      <c r="J11" s="14" t="n">
        <f aca="false">K11/D11</f>
        <v>40.4707092397849</v>
      </c>
      <c r="K11" s="15" t="n">
        <f aca="false">L11+M11+E11</f>
        <v>80662.98</v>
      </c>
      <c r="L11" s="15" t="n">
        <f aca="false">F11*1163</f>
        <v>75397.29</v>
      </c>
      <c r="M11" s="15" t="n">
        <f aca="false">G11*9.5</f>
        <v>0</v>
      </c>
      <c r="N11" s="16"/>
      <c r="O11" s="17"/>
      <c r="P11" s="18"/>
    </row>
    <row r="12" customFormat="false" ht="25.85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1657.98</v>
      </c>
      <c r="F12" s="12" t="n">
        <v>27.89</v>
      </c>
      <c r="G12" s="13"/>
      <c r="H12" s="12" t="n">
        <v>39.82</v>
      </c>
      <c r="I12" s="12" t="n">
        <v>31.82</v>
      </c>
      <c r="J12" s="14" t="n">
        <f aca="false">K12/D12</f>
        <v>39.2788594470046</v>
      </c>
      <c r="K12" s="15" t="n">
        <f aca="false">L12+M12+E12</f>
        <v>34094.05</v>
      </c>
      <c r="L12" s="15" t="n">
        <f aca="false">F12*1163</f>
        <v>32436.07</v>
      </c>
      <c r="M12" s="15" t="n">
        <f aca="false">G12*9.5</f>
        <v>0</v>
      </c>
      <c r="N12" s="16"/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12" t="n">
        <v>2487.72</v>
      </c>
      <c r="F13" s="20"/>
      <c r="G13" s="12" t="n">
        <v>2048.61</v>
      </c>
      <c r="H13" s="12" t="n">
        <v>40.5</v>
      </c>
      <c r="I13" s="13"/>
      <c r="J13" s="14" t="n">
        <f aca="false">K13/D13</f>
        <v>38.5079210526316</v>
      </c>
      <c r="K13" s="15" t="n">
        <f aca="false">L13+M13+E13</f>
        <v>21949.515</v>
      </c>
      <c r="L13" s="15" t="n">
        <f aca="false">F13*1163</f>
        <v>0</v>
      </c>
      <c r="M13" s="15" t="n">
        <f aca="false">G13*9.5</f>
        <v>19461.795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2" t="n">
        <v>4201.52</v>
      </c>
      <c r="F14" s="12" t="n">
        <v>52.69</v>
      </c>
      <c r="G14" s="13"/>
      <c r="H14" s="12" t="n">
        <v>163.41</v>
      </c>
      <c r="I14" s="12" t="n">
        <v>37.89</v>
      </c>
      <c r="J14" s="14" t="n">
        <f aca="false">K14/D14</f>
        <v>37.7406282420749</v>
      </c>
      <c r="K14" s="15" t="n">
        <f aca="false">L14+M14+E14</f>
        <v>65479.99</v>
      </c>
      <c r="L14" s="15" t="n">
        <f aca="false">F14*1163</f>
        <v>61278.47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2" t="n">
        <v>4530.32</v>
      </c>
      <c r="F15" s="12" t="n">
        <v>60.65</v>
      </c>
      <c r="G15" s="21"/>
      <c r="H15" s="12" t="n">
        <v>67.93</v>
      </c>
      <c r="I15" s="12" t="n">
        <v>42.79</v>
      </c>
      <c r="J15" s="14" t="n">
        <f aca="false">K15/D15</f>
        <v>35.260589976044</v>
      </c>
      <c r="K15" s="15" t="n">
        <f aca="false">L15+M15+E15</f>
        <v>75066.27</v>
      </c>
      <c r="L15" s="15" t="n">
        <f aca="false">F15*1163</f>
        <v>70535.95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12" t="n">
        <v>2745.65</v>
      </c>
      <c r="F16" s="12" t="n">
        <v>54.46</v>
      </c>
      <c r="G16" s="21"/>
      <c r="H16" s="12" t="n">
        <v>123.38</v>
      </c>
      <c r="I16" s="12" t="n">
        <v>43.94</v>
      </c>
      <c r="J16" s="14" t="n">
        <f aca="false">K16/D16</f>
        <v>33.959931137263</v>
      </c>
      <c r="K16" s="15" t="n">
        <f aca="false">L16+M16+E16</f>
        <v>66082.63</v>
      </c>
      <c r="L16" s="15" t="n">
        <f aca="false">F16*1163</f>
        <v>63336.98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12" t="n">
        <v>2934.71</v>
      </c>
      <c r="F17" s="13"/>
      <c r="G17" s="12" t="n">
        <v>3431.12</v>
      </c>
      <c r="H17" s="12" t="n">
        <v>54.27</v>
      </c>
      <c r="I17" s="13"/>
      <c r="J17" s="14" t="n">
        <f aca="false">K17/D17</f>
        <v>33.4970774017158</v>
      </c>
      <c r="K17" s="15" t="n">
        <f aca="false">L17+M17+E17</f>
        <v>35530.35</v>
      </c>
      <c r="L17" s="15" t="n">
        <f aca="false">F17*1163</f>
        <v>0</v>
      </c>
      <c r="M17" s="15" t="n">
        <f aca="false">G17*9.5</f>
        <v>32595.64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12" t="n">
        <v>2779.67</v>
      </c>
      <c r="F18" s="12" t="n">
        <v>53.48</v>
      </c>
      <c r="G18" s="13"/>
      <c r="H18" s="12" t="n">
        <v>66.77</v>
      </c>
      <c r="I18" s="12" t="n">
        <v>59.77</v>
      </c>
      <c r="J18" s="14" t="n">
        <f aca="false">K18/D18</f>
        <v>33.239671577655</v>
      </c>
      <c r="K18" s="15" t="n">
        <f aca="false">L18+M18+E18</f>
        <v>64976.91</v>
      </c>
      <c r="L18" s="15" t="n">
        <f aca="false">F18*1163</f>
        <v>62197.24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2" t="n">
        <v>3300.39</v>
      </c>
      <c r="F19" s="12" t="n">
        <v>23.06</v>
      </c>
      <c r="G19" s="13"/>
      <c r="H19" s="12" t="n">
        <v>58.24</v>
      </c>
      <c r="I19" s="13"/>
      <c r="J19" s="14" t="n">
        <f aca="false">K19/D19</f>
        <v>31.6610638074214</v>
      </c>
      <c r="K19" s="15" t="n">
        <f aca="false">L19+M19+E19</f>
        <v>30119.17</v>
      </c>
      <c r="L19" s="15" t="n">
        <f aca="false">F19*1163</f>
        <v>26818.78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12" t="n">
        <v>4031.63</v>
      </c>
      <c r="F20" s="12" t="n">
        <v>24.14</v>
      </c>
      <c r="G20" s="13"/>
      <c r="H20" s="12" t="n">
        <v>81.33</v>
      </c>
      <c r="I20" s="13"/>
      <c r="J20" s="14" t="n">
        <f aca="false">K20/D20</f>
        <v>30.6032198413909</v>
      </c>
      <c r="K20" s="15" t="n">
        <f aca="false">L20+M20+E20</f>
        <v>32106.45</v>
      </c>
      <c r="L20" s="15" t="n">
        <f aca="false">F20*1163</f>
        <v>28074.82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12" t="n">
        <v>3911.06</v>
      </c>
      <c r="F21" s="12" t="n">
        <v>51.96</v>
      </c>
      <c r="G21" s="13"/>
      <c r="H21" s="12" t="n">
        <v>88.62</v>
      </c>
      <c r="I21" s="12" t="n">
        <v>13.96</v>
      </c>
      <c r="J21" s="14" t="n">
        <f aca="false">K21/D21</f>
        <v>30.5757449032933</v>
      </c>
      <c r="K21" s="15" t="n">
        <f aca="false">L21+M21+E21</f>
        <v>64340.54</v>
      </c>
      <c r="L21" s="15" t="n">
        <f aca="false">F21*1163</f>
        <v>60429.48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12" t="n">
        <v>4457.54</v>
      </c>
      <c r="F22" s="12" t="n">
        <v>40.95</v>
      </c>
      <c r="G22" s="13"/>
      <c r="H22" s="12" t="n">
        <v>163.55</v>
      </c>
      <c r="I22" s="12" t="n">
        <v>27.34</v>
      </c>
      <c r="J22" s="14" t="n">
        <f aca="false">K22/D22</f>
        <v>30.0186685878963</v>
      </c>
      <c r="K22" s="15" t="n">
        <f aca="false">L22+M22+E22</f>
        <v>52082.39</v>
      </c>
      <c r="L22" s="15" t="n">
        <f aca="false">F22*1163</f>
        <v>47624.85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2" t="n">
        <v>3352.21</v>
      </c>
      <c r="F23" s="12" t="n">
        <v>41.69</v>
      </c>
      <c r="G23" s="13"/>
      <c r="H23" s="12" t="n">
        <v>47.71</v>
      </c>
      <c r="I23" s="22" t="n">
        <v>37.81</v>
      </c>
      <c r="J23" s="14" t="n">
        <f aca="false">K23/D23</f>
        <v>28.8115162294353</v>
      </c>
      <c r="K23" s="15" t="n">
        <f aca="false">L23+M23+E23</f>
        <v>51837.68</v>
      </c>
      <c r="L23" s="15" t="n">
        <f aca="false">F23*1163</f>
        <v>48485.47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2" t="n">
        <v>6748.19</v>
      </c>
      <c r="F24" s="12" t="n">
        <v>53.29</v>
      </c>
      <c r="G24" s="13"/>
      <c r="H24" s="12" t="n">
        <v>234.06</v>
      </c>
      <c r="I24" s="12" t="n">
        <v>53.86</v>
      </c>
      <c r="J24" s="14" t="n">
        <f aca="false">K24/D24</f>
        <v>28.4361386957961</v>
      </c>
      <c r="K24" s="15" t="n">
        <f aca="false">L24+M24+E24</f>
        <v>68724.46</v>
      </c>
      <c r="L24" s="15" t="n">
        <f aca="false">F24*1163</f>
        <v>61976.27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2" t="n">
        <v>3670.29</v>
      </c>
      <c r="F25" s="12" t="n">
        <v>48.51</v>
      </c>
      <c r="G25" s="13"/>
      <c r="H25" s="12" t="n">
        <v>73.21</v>
      </c>
      <c r="I25" s="12" t="n">
        <v>93.95</v>
      </c>
      <c r="J25" s="14" t="n">
        <f aca="false">K25/D25</f>
        <v>28.2140301450909</v>
      </c>
      <c r="K25" s="15" t="n">
        <f aca="false">L25+M25+E25</f>
        <v>60087.42</v>
      </c>
      <c r="L25" s="15" t="n">
        <f aca="false">F25*1163</f>
        <v>56417.13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12" t="n">
        <v>5814.8</v>
      </c>
      <c r="F26" s="12" t="n">
        <v>53</v>
      </c>
      <c r="G26" s="13"/>
      <c r="H26" s="12" t="n">
        <v>294.35</v>
      </c>
      <c r="I26" s="12" t="n">
        <v>179.7</v>
      </c>
      <c r="J26" s="14" t="n">
        <f aca="false">K26/D26</f>
        <v>27.9103773584906</v>
      </c>
      <c r="K26" s="15" t="n">
        <f aca="false">L26+M26+E26</f>
        <v>67453.8</v>
      </c>
      <c r="L26" s="15" t="n">
        <f aca="false">F26*1163</f>
        <v>61639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2" t="n">
        <v>3856.58</v>
      </c>
      <c r="F27" s="12" t="n">
        <v>46.84</v>
      </c>
      <c r="G27" s="13"/>
      <c r="H27" s="12" t="n">
        <v>93.06</v>
      </c>
      <c r="I27" s="12" t="n">
        <v>65.43</v>
      </c>
      <c r="J27" s="14" t="n">
        <f aca="false">K27/D27</f>
        <v>27.3895384326431</v>
      </c>
      <c r="K27" s="15" t="n">
        <f aca="false">L27+M27+E27</f>
        <v>58331.5</v>
      </c>
      <c r="L27" s="15" t="n">
        <f aca="false">F27*1163</f>
        <v>54474.92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12" t="n">
        <v>3195.32</v>
      </c>
      <c r="F28" s="12" t="n">
        <v>39.63</v>
      </c>
      <c r="G28" s="13"/>
      <c r="H28" s="12" t="n">
        <v>73.26</v>
      </c>
      <c r="I28" s="12" t="n">
        <v>39.04</v>
      </c>
      <c r="J28" s="14" t="n">
        <f aca="false">K28/D28</f>
        <v>27.3243943006043</v>
      </c>
      <c r="K28" s="15" t="n">
        <f aca="false">L28+M28+E28</f>
        <v>49285.01</v>
      </c>
      <c r="L28" s="15" t="n">
        <f aca="false">F28*1163</f>
        <v>46089.69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12" t="n">
        <v>1278.93</v>
      </c>
      <c r="F29" s="12" t="n">
        <v>11.02</v>
      </c>
      <c r="G29" s="13"/>
      <c r="H29" s="12" t="n">
        <v>11.62</v>
      </c>
      <c r="I29" s="13"/>
      <c r="J29" s="14" t="n">
        <f aca="false">K29/D29</f>
        <v>26.5946981132076</v>
      </c>
      <c r="K29" s="15" t="n">
        <f aca="false">L29+M29+E29</f>
        <v>14095.19</v>
      </c>
      <c r="L29" s="15" t="n">
        <f aca="false">F29*1163</f>
        <v>12816.26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12" t="n">
        <v>4414.25</v>
      </c>
      <c r="F30" s="12" t="n">
        <v>48.13</v>
      </c>
      <c r="G30" s="13"/>
      <c r="H30" s="12" t="n">
        <v>115.17</v>
      </c>
      <c r="I30" s="13"/>
      <c r="J30" s="14" t="n">
        <f aca="false">K30/D30</f>
        <v>26.5459756472812</v>
      </c>
      <c r="K30" s="15" t="n">
        <f aca="false">L30+M30+E30</f>
        <v>60389.44</v>
      </c>
      <c r="L30" s="15" t="n">
        <f aca="false">F30*1163</f>
        <v>55975.19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12" t="n">
        <v>4481.06</v>
      </c>
      <c r="F31" s="12" t="n">
        <v>40.99</v>
      </c>
      <c r="G31" s="13"/>
      <c r="H31" s="12" t="n">
        <v>184.31</v>
      </c>
      <c r="I31" s="12" t="n">
        <v>13.89</v>
      </c>
      <c r="J31" s="14" t="n">
        <f aca="false">K31/D31</f>
        <v>26.2336167002012</v>
      </c>
      <c r="K31" s="15" t="n">
        <f aca="false">L31+M31+E31</f>
        <v>52152.43</v>
      </c>
      <c r="L31" s="15" t="n">
        <f aca="false">F31*1163</f>
        <v>47671.37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12" t="n">
        <v>4150.38</v>
      </c>
      <c r="F32" s="12" t="n">
        <v>29.94</v>
      </c>
      <c r="G32" s="13"/>
      <c r="H32" s="12" t="n">
        <v>99.67</v>
      </c>
      <c r="I32" s="13"/>
      <c r="J32" s="14" t="n">
        <f aca="false">K32/D32</f>
        <v>25.729961706061</v>
      </c>
      <c r="K32" s="15" t="n">
        <f aca="false">L32+M32+E32</f>
        <v>38970.6</v>
      </c>
      <c r="L32" s="15" t="n">
        <f aca="false">F32*1163</f>
        <v>34820.22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12" t="n">
        <v>2859.1</v>
      </c>
      <c r="F33" s="12" t="n">
        <v>44.35</v>
      </c>
      <c r="G33" s="13"/>
      <c r="H33" s="12" t="n">
        <v>91.24</v>
      </c>
      <c r="I33" s="12" t="n">
        <v>9.19</v>
      </c>
      <c r="J33" s="14" t="n">
        <f aca="false">K33/D33</f>
        <v>25.5614171010001</v>
      </c>
      <c r="K33" s="15" t="n">
        <f aca="false">L33+M33+E33</f>
        <v>54438.15</v>
      </c>
      <c r="L33" s="15" t="n">
        <f aca="false">F33*1163</f>
        <v>51579.05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2" t="n">
        <v>2245.97</v>
      </c>
      <c r="F34" s="12" t="n">
        <v>37.06</v>
      </c>
      <c r="G34" s="13"/>
      <c r="H34" s="12" t="n">
        <v>46.88</v>
      </c>
      <c r="I34" s="13"/>
      <c r="J34" s="14" t="n">
        <f aca="false">K34/D34</f>
        <v>25.2080438045472</v>
      </c>
      <c r="K34" s="15" t="n">
        <f aca="false">L34+M34+E34</f>
        <v>45346.75</v>
      </c>
      <c r="L34" s="15" t="n">
        <f aca="false">F34*1163</f>
        <v>43100.78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12" t="n">
        <v>5953.62</v>
      </c>
      <c r="F35" s="12" t="n">
        <v>46</v>
      </c>
      <c r="G35" s="13"/>
      <c r="H35" s="12" t="n">
        <v>91.08</v>
      </c>
      <c r="I35" s="12" t="n">
        <v>9.84</v>
      </c>
      <c r="J35" s="14" t="n">
        <f aca="false">K35/D35</f>
        <v>24.8772365888359</v>
      </c>
      <c r="K35" s="15" t="n">
        <f aca="false">L35+M35+E35</f>
        <v>59451.62</v>
      </c>
      <c r="L35" s="15" t="n">
        <f aca="false">F35*1163</f>
        <v>53498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2" t="n">
        <v>3232.4</v>
      </c>
      <c r="F36" s="12" t="n">
        <v>45.73</v>
      </c>
      <c r="G36" s="13"/>
      <c r="H36" s="12" t="n">
        <v>97.65</v>
      </c>
      <c r="I36" s="12" t="n">
        <v>25.67</v>
      </c>
      <c r="J36" s="14" t="n">
        <f aca="false">K36/D36</f>
        <v>24.7995032748692</v>
      </c>
      <c r="K36" s="15" t="n">
        <f aca="false">L36+M36+E36</f>
        <v>56416.39</v>
      </c>
      <c r="L36" s="15" t="n">
        <f aca="false">F36*1163</f>
        <v>53183.99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2" t="n">
        <v>1437.34</v>
      </c>
      <c r="F37" s="12" t="n">
        <v>22.05</v>
      </c>
      <c r="G37" s="13"/>
      <c r="H37" s="12" t="n">
        <v>38.01</v>
      </c>
      <c r="I37" s="12" t="n">
        <v>14.92</v>
      </c>
      <c r="J37" s="14" t="n">
        <f aca="false">K37/D37</f>
        <v>24.659888909124</v>
      </c>
      <c r="K37" s="15" t="n">
        <f aca="false">L37+M37+E37</f>
        <v>27081.49</v>
      </c>
      <c r="L37" s="15" t="n">
        <f aca="false">F37*1163</f>
        <v>25644.15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12" t="n">
        <v>3213.38</v>
      </c>
      <c r="F38" s="12" t="n">
        <v>41.36</v>
      </c>
      <c r="G38" s="13"/>
      <c r="H38" s="12" t="n">
        <v>101.36</v>
      </c>
      <c r="I38" s="12" t="n">
        <v>51.42</v>
      </c>
      <c r="J38" s="14" t="n">
        <f aca="false">K38/D38</f>
        <v>24.398564092811</v>
      </c>
      <c r="K38" s="15" t="n">
        <f aca="false">L38+M38+E38</f>
        <v>51315.06</v>
      </c>
      <c r="L38" s="15" t="n">
        <f aca="false">F38*1163</f>
        <v>48101.68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12" t="n">
        <v>3826.25</v>
      </c>
      <c r="F39" s="12" t="n">
        <v>40.04</v>
      </c>
      <c r="G39" s="13"/>
      <c r="H39" s="12" t="n">
        <v>58.72</v>
      </c>
      <c r="I39" s="12" t="n">
        <v>64.81</v>
      </c>
      <c r="J39" s="14" t="n">
        <f aca="false">K39/D39</f>
        <v>23.9509363117871</v>
      </c>
      <c r="K39" s="15" t="n">
        <f aca="false">L39+M39+E39</f>
        <v>50392.77</v>
      </c>
      <c r="L39" s="15" t="n">
        <f aca="false">F39*1163</f>
        <v>46566.52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12" t="n">
        <v>5767.91</v>
      </c>
      <c r="F40" s="12" t="n">
        <v>15.08</v>
      </c>
      <c r="G40" s="13"/>
      <c r="H40" s="13"/>
      <c r="I40" s="13"/>
      <c r="J40" s="14" t="n">
        <f aca="false">K40/D40</f>
        <v>21.8588913899831</v>
      </c>
      <c r="K40" s="15" t="n">
        <f aca="false">L40+M40+E40</f>
        <v>23305.95</v>
      </c>
      <c r="L40" s="15" t="n">
        <f aca="false">F40*1163</f>
        <v>17538.04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12" t="n">
        <v>1689.82</v>
      </c>
      <c r="F41" s="13"/>
      <c r="G41" s="12" t="n">
        <v>1084.55</v>
      </c>
      <c r="H41" s="12" t="n">
        <v>28</v>
      </c>
      <c r="I41" s="13"/>
      <c r="J41" s="14" t="n">
        <f aca="false">K41/D41</f>
        <v>21.8055363636364</v>
      </c>
      <c r="K41" s="15" t="n">
        <f aca="false">L41+M41+E41</f>
        <v>11993.045</v>
      </c>
      <c r="L41" s="15" t="n">
        <f aca="false">F41*1163</f>
        <v>0</v>
      </c>
      <c r="M41" s="15" t="n">
        <f aca="false">G41*9.5</f>
        <v>10303.225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12" t="n">
        <v>3479.76</v>
      </c>
      <c r="F42" s="12" t="n">
        <v>41.92</v>
      </c>
      <c r="G42" s="13"/>
      <c r="H42" s="12" t="n">
        <v>86.19</v>
      </c>
      <c r="I42" s="12" t="n">
        <v>54.56</v>
      </c>
      <c r="J42" s="14" t="n">
        <f aca="false">K42/D42</f>
        <v>21.4384830077163</v>
      </c>
      <c r="K42" s="15" t="n">
        <f aca="false">L42+M42+E42</f>
        <v>52232.72</v>
      </c>
      <c r="L42" s="15" t="n">
        <f aca="false">F42*1163</f>
        <v>48752.96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12" t="n">
        <v>4722.89</v>
      </c>
      <c r="F43" s="22" t="n">
        <v>40.66</v>
      </c>
      <c r="G43" s="13"/>
      <c r="H43" s="12" t="n">
        <v>115.47</v>
      </c>
      <c r="I43" s="12" t="n">
        <v>86.79</v>
      </c>
      <c r="J43" s="14" t="n">
        <f aca="false">K43/D43</f>
        <v>21.1244344258966</v>
      </c>
      <c r="K43" s="15" t="n">
        <f aca="false">L43+M43+E43</f>
        <v>52010.47</v>
      </c>
      <c r="L43" s="15" t="n">
        <f aca="false">F43*1163</f>
        <v>47287.58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2" t="n">
        <v>6347.31</v>
      </c>
      <c r="F44" s="12" t="n">
        <v>31.55</v>
      </c>
      <c r="G44" s="13"/>
      <c r="H44" s="22" t="n">
        <v>109.68</v>
      </c>
      <c r="I44" s="12" t="n">
        <v>13.77</v>
      </c>
      <c r="J44" s="14" t="n">
        <f aca="false">K44/D44</f>
        <v>21.0536418333904</v>
      </c>
      <c r="K44" s="15" t="n">
        <f aca="false">L44+M44+E44</f>
        <v>43039.96</v>
      </c>
      <c r="L44" s="15" t="n">
        <f aca="false">F44*1163</f>
        <v>36692.65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2" t="n">
        <v>3761.49</v>
      </c>
      <c r="F45" s="12" t="n">
        <v>37.48</v>
      </c>
      <c r="G45" s="13"/>
      <c r="H45" s="12" t="n">
        <v>184.9</v>
      </c>
      <c r="I45" s="22" t="n">
        <v>176.34</v>
      </c>
      <c r="J45" s="14" t="n">
        <f aca="false">K45/D45</f>
        <v>20.4168377026561</v>
      </c>
      <c r="K45" s="15" t="n">
        <f aca="false">L45+M45+E45</f>
        <v>47350.73</v>
      </c>
      <c r="L45" s="15" t="n">
        <f aca="false">F45*1163</f>
        <v>43589.24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2" t="n">
        <v>2064.62</v>
      </c>
      <c r="F46" s="12" t="n">
        <v>16.29</v>
      </c>
      <c r="G46" s="13"/>
      <c r="H46" s="12" t="n">
        <v>43.29</v>
      </c>
      <c r="I46" s="13"/>
      <c r="J46" s="14" t="n">
        <f aca="false">K46/D46</f>
        <v>19.1120622214136</v>
      </c>
      <c r="K46" s="15" t="n">
        <f aca="false">L46+M46+E46</f>
        <v>21009.89</v>
      </c>
      <c r="L46" s="15" t="n">
        <f aca="false">F46*1163</f>
        <v>18945.27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12" t="n">
        <v>3650.4</v>
      </c>
      <c r="F47" s="12" t="n">
        <v>31.66</v>
      </c>
      <c r="G47" s="13"/>
      <c r="H47" s="12" t="n">
        <v>92.44</v>
      </c>
      <c r="I47" s="12" t="n">
        <v>52.54</v>
      </c>
      <c r="J47" s="14" t="n">
        <f aca="false">K47/D47</f>
        <v>19.0031365920083</v>
      </c>
      <c r="K47" s="15" t="n">
        <f aca="false">L47+M47+E47</f>
        <v>40470.98</v>
      </c>
      <c r="L47" s="15" t="n">
        <f aca="false">F47*1163</f>
        <v>36820.58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2" t="n">
        <v>2956.49</v>
      </c>
      <c r="F48" s="12" t="n">
        <v>19.63</v>
      </c>
      <c r="G48" s="13"/>
      <c r="H48" s="12" t="n">
        <v>58.45</v>
      </c>
      <c r="I48" s="13"/>
      <c r="J48" s="14" t="n">
        <f aca="false">K48/D48</f>
        <v>18.2414968873797</v>
      </c>
      <c r="K48" s="15" t="n">
        <f aca="false">L48+M48+E48</f>
        <v>25786.18</v>
      </c>
      <c r="L48" s="15" t="n">
        <f aca="false">F48*1163</f>
        <v>22829.69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2" t="n">
        <v>15732.2</v>
      </c>
      <c r="F49" s="24"/>
      <c r="G49" s="13"/>
      <c r="H49" s="12" t="n">
        <v>108.6</v>
      </c>
      <c r="I49" s="12" t="n">
        <v>9.84</v>
      </c>
      <c r="J49" s="14" t="n">
        <f aca="false">K49/D49</f>
        <v>17.542595896521</v>
      </c>
      <c r="K49" s="15" t="n">
        <f aca="false">L49+M49+E49</f>
        <v>15732.2</v>
      </c>
      <c r="L49" s="15" t="n">
        <f aca="false">F49*1163</f>
        <v>0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2" t="n">
        <v>5310.79</v>
      </c>
      <c r="F50" s="12" t="n">
        <v>32.17</v>
      </c>
      <c r="G50" s="13"/>
      <c r="H50" s="12" t="n">
        <v>106.04</v>
      </c>
      <c r="I50" s="22" t="n">
        <v>91.87</v>
      </c>
      <c r="J50" s="14" t="n">
        <f aca="false">K50/D50</f>
        <v>17.3523056803321</v>
      </c>
      <c r="K50" s="15" t="n">
        <f aca="false">L50+M50+E50</f>
        <v>42724.5</v>
      </c>
      <c r="L50" s="15" t="n">
        <f aca="false">F50*1163</f>
        <v>37413.71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2" t="n">
        <v>3148.43</v>
      </c>
      <c r="F51" s="12" t="n">
        <v>16.76</v>
      </c>
      <c r="G51" s="13"/>
      <c r="H51" s="12" t="n">
        <v>133.25</v>
      </c>
      <c r="I51" s="13"/>
      <c r="J51" s="14" t="n">
        <f aca="false">K51/D51</f>
        <v>17.0227894736842</v>
      </c>
      <c r="K51" s="15" t="n">
        <f aca="false">L51+M51+E51</f>
        <v>22640.31</v>
      </c>
      <c r="L51" s="15" t="n">
        <f aca="false">F51*1163</f>
        <v>19491.88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v>6648.28</v>
      </c>
      <c r="F52" s="12" t="n">
        <v>35.07</v>
      </c>
      <c r="G52" s="13"/>
      <c r="H52" s="12" t="n">
        <v>80.83</v>
      </c>
      <c r="I52" s="12" t="n">
        <v>53.76</v>
      </c>
      <c r="J52" s="14" t="n">
        <f aca="false">K52/D52</f>
        <v>16.7530868121777</v>
      </c>
      <c r="K52" s="15" t="n">
        <f aca="false">L52+M52+E52</f>
        <v>47434.69</v>
      </c>
      <c r="L52" s="15" t="n">
        <f aca="false">F52*1163</f>
        <v>40786.41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12" t="n">
        <v>3543.98</v>
      </c>
      <c r="F53" s="12" t="n">
        <v>17.06</v>
      </c>
      <c r="G53" s="13"/>
      <c r="H53" s="12" t="n">
        <v>135.43</v>
      </c>
      <c r="I53" s="13"/>
      <c r="J53" s="14" t="n">
        <f aca="false">K53/D53</f>
        <v>14.237296803653</v>
      </c>
      <c r="K53" s="15" t="n">
        <f aca="false">L53+M53+E53</f>
        <v>23384.76</v>
      </c>
      <c r="L53" s="15" t="n">
        <f aca="false">F53*1163</f>
        <v>19840.78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2" t="n">
        <v>4616.6</v>
      </c>
      <c r="F54" s="12" t="n">
        <v>22.93</v>
      </c>
      <c r="G54" s="13"/>
      <c r="H54" s="12" t="n">
        <v>137.38</v>
      </c>
      <c r="I54" s="12" t="n">
        <v>96.38</v>
      </c>
      <c r="J54" s="14" t="n">
        <f aca="false">K54/D54</f>
        <v>12.835066053992</v>
      </c>
      <c r="K54" s="15" t="n">
        <f aca="false">L54+M54+E54</f>
        <v>31284.19</v>
      </c>
      <c r="L54" s="15" t="n">
        <f aca="false">F54*1163</f>
        <v>26667.59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v>2035.74</v>
      </c>
      <c r="F55" s="25"/>
      <c r="G55" s="13"/>
      <c r="H55" s="25"/>
      <c r="I55" s="13"/>
      <c r="J55" s="14" t="n">
        <f aca="false">K55/D55</f>
        <v>2.10739130434783</v>
      </c>
      <c r="K55" s="15" t="n">
        <f aca="false">L55+M55+E55</f>
        <v>2035.74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190938.47</v>
      </c>
      <c r="F56" s="28" t="n">
        <f aca="false">SUM(F7:F55)</f>
        <v>1602.9</v>
      </c>
      <c r="G56" s="28" t="n">
        <f aca="false">SUM(G7:G55)</f>
        <v>8859.15</v>
      </c>
      <c r="H56" s="28" t="n">
        <f aca="false">SUM(H7:H55)</f>
        <v>4460.86</v>
      </c>
      <c r="I56" s="29" t="n">
        <f aca="false">SUM(I7:I55)</f>
        <v>1552.89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26.9437291486127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8" customFormat="true" ht="20.25" hidden="false" customHeight="true" outlineLevel="0" collapsed="false">
      <c r="A62" s="36" t="s">
        <v>68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16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2" t="n">
        <v>6657.86</v>
      </c>
      <c r="F63" s="13"/>
      <c r="G63" s="12" t="n">
        <v>3357.3</v>
      </c>
      <c r="H63" s="12" t="n">
        <v>170.68</v>
      </c>
      <c r="I63" s="13"/>
      <c r="J63" s="14" t="n">
        <f aca="false">K63/D63</f>
        <v>77.8832525252525</v>
      </c>
      <c r="K63" s="15" t="n">
        <f aca="false">L63+M63+E63</f>
        <v>38552.21</v>
      </c>
      <c r="L63" s="15" t="n">
        <f aca="false">F63*1163</f>
        <v>0</v>
      </c>
      <c r="M63" s="15" t="n">
        <f aca="false">G63*9.5</f>
        <v>31894.35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12" t="n">
        <v>1912.31</v>
      </c>
      <c r="F64" s="12" t="n">
        <v>15.72</v>
      </c>
      <c r="G64" s="13"/>
      <c r="H64" s="12" t="n">
        <v>24.8</v>
      </c>
      <c r="I64" s="13"/>
      <c r="J64" s="14" t="n">
        <f aca="false">K64/D64</f>
        <v>38.3710241307239</v>
      </c>
      <c r="K64" s="15" t="n">
        <f aca="false">L64+M64+E64</f>
        <v>20194.67</v>
      </c>
      <c r="L64" s="15" t="n">
        <f aca="false">F64*1163</f>
        <v>18282.36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12" t="n">
        <v>395.09</v>
      </c>
      <c r="F65" s="12" t="n">
        <v>57.15</v>
      </c>
      <c r="G65" s="13"/>
      <c r="H65" s="12" t="n">
        <v>6.12</v>
      </c>
      <c r="I65" s="13"/>
      <c r="J65" s="14" t="n">
        <f aca="false">K65/D65</f>
        <v>36.8845037788934</v>
      </c>
      <c r="K65" s="15" t="n">
        <f aca="false">L65+M65+E65</f>
        <v>66860.54</v>
      </c>
      <c r="L65" s="15" t="n">
        <f aca="false">F65*1163</f>
        <v>66465.45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12" t="n">
        <v>2035.96</v>
      </c>
      <c r="F66" s="12" t="n">
        <v>121.26</v>
      </c>
      <c r="G66" s="13"/>
      <c r="H66" s="12" t="n">
        <v>68.74</v>
      </c>
      <c r="I66" s="13"/>
      <c r="J66" s="14" t="n">
        <f aca="false">K66/D66</f>
        <v>34.9151510714111</v>
      </c>
      <c r="K66" s="15" t="n">
        <f aca="false">L66+M66+E66</f>
        <v>143061.34</v>
      </c>
      <c r="L66" s="15" t="n">
        <f aca="false">F66*1163</f>
        <v>141025.38</v>
      </c>
      <c r="M66" s="15" t="n">
        <f aca="false">G66*9.5</f>
        <v>0</v>
      </c>
      <c r="N66" s="16"/>
      <c r="O66" s="17"/>
      <c r="P66" s="18"/>
    </row>
    <row r="67" customFormat="false" ht="23.85" hidden="false" customHeight="fals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12" t="n">
        <v>1141.33</v>
      </c>
      <c r="F67" s="12" t="n">
        <v>69.24</v>
      </c>
      <c r="G67" s="13"/>
      <c r="H67" s="12" t="n">
        <v>36.49</v>
      </c>
      <c r="I67" s="13"/>
      <c r="J67" s="14" t="n">
        <f aca="false">K67/D67</f>
        <v>30.0470016445977</v>
      </c>
      <c r="K67" s="15" t="n">
        <f aca="false">L67+M67+E67</f>
        <v>81667.45</v>
      </c>
      <c r="L67" s="15" t="n">
        <f aca="false">F67*1163</f>
        <v>80526.12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12" t="n">
        <v>309.73</v>
      </c>
      <c r="F68" s="12" t="n">
        <v>10.56</v>
      </c>
      <c r="G68" s="13"/>
      <c r="H68" s="12" t="n">
        <v>12</v>
      </c>
      <c r="I68" s="13"/>
      <c r="J68" s="14" t="n">
        <f aca="false">K68/D68</f>
        <v>27.6664689079323</v>
      </c>
      <c r="K68" s="15" t="n">
        <f aca="false">L68+M68+E68</f>
        <v>12591.01</v>
      </c>
      <c r="L68" s="15" t="n">
        <f aca="false">F68*1163</f>
        <v>12281.28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12" t="n">
        <v>5693.31</v>
      </c>
      <c r="F69" s="12" t="n">
        <v>144.98</v>
      </c>
      <c r="G69" s="13"/>
      <c r="H69" s="12" t="n">
        <v>175.68</v>
      </c>
      <c r="I69" s="12" t="n">
        <v>76.5</v>
      </c>
      <c r="J69" s="14" t="n">
        <f aca="false">K69/D69</f>
        <v>27.4336292239168</v>
      </c>
      <c r="K69" s="15" t="n">
        <f aca="false">L69+M69+E69</f>
        <v>174305.05</v>
      </c>
      <c r="L69" s="15" t="n">
        <f aca="false">F69*1163</f>
        <v>168611.74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12" t="n">
        <v>5545.19</v>
      </c>
      <c r="F70" s="12" t="n">
        <v>116.83</v>
      </c>
      <c r="G70" s="13"/>
      <c r="H70" s="12" t="n">
        <v>82.38</v>
      </c>
      <c r="I70" s="12" t="n">
        <v>19.94</v>
      </c>
      <c r="J70" s="14" t="n">
        <f aca="false">K70/D70</f>
        <v>25.8676568501921</v>
      </c>
      <c r="K70" s="15" t="n">
        <f aca="false">L70+M70+E70</f>
        <v>141418.48</v>
      </c>
      <c r="L70" s="15" t="n">
        <f aca="false">F70*1163</f>
        <v>135873.29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12" t="n">
        <v>1119.77</v>
      </c>
      <c r="F71" s="12" t="n">
        <v>48.03</v>
      </c>
      <c r="G71" s="13"/>
      <c r="H71" s="12" t="n">
        <v>37</v>
      </c>
      <c r="I71" s="13"/>
      <c r="J71" s="14" t="n">
        <f aca="false">K71/D71</f>
        <v>24.7185198039131</v>
      </c>
      <c r="K71" s="15" t="n">
        <f aca="false">L71+M71+E71</f>
        <v>56978.66</v>
      </c>
      <c r="L71" s="15" t="n">
        <f aca="false">F71*1163</f>
        <v>55858.89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12" t="n">
        <v>2896.62</v>
      </c>
      <c r="F72" s="13"/>
      <c r="G72" s="12" t="n">
        <v>8584.59</v>
      </c>
      <c r="H72" s="12" t="n">
        <v>59.73</v>
      </c>
      <c r="I72" s="13"/>
      <c r="J72" s="14" t="n">
        <f aca="false">K72/D72</f>
        <v>24.0598931623932</v>
      </c>
      <c r="K72" s="15" t="n">
        <f aca="false">L72+M72+E72</f>
        <v>84450.225</v>
      </c>
      <c r="L72" s="15" t="n">
        <f aca="false">F72*1163</f>
        <v>0</v>
      </c>
      <c r="M72" s="15" t="n">
        <f aca="false">G72*9.5</f>
        <v>81553.605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12" t="n">
        <v>5696.16</v>
      </c>
      <c r="F73" s="12" t="n">
        <v>61.4</v>
      </c>
      <c r="G73" s="25"/>
      <c r="H73" s="12" t="n">
        <v>53.23</v>
      </c>
      <c r="I73" s="13"/>
      <c r="J73" s="14" t="n">
        <f aca="false">K73/D73</f>
        <v>23.9083286821705</v>
      </c>
      <c r="K73" s="15" t="n">
        <f aca="false">L73+M73+E73</f>
        <v>77104.36</v>
      </c>
      <c r="L73" s="15" t="n">
        <f aca="false">F73*1163</f>
        <v>71408.2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12" t="n">
        <v>3250.21</v>
      </c>
      <c r="F74" s="12" t="n">
        <v>71.16</v>
      </c>
      <c r="G74" s="13"/>
      <c r="H74" s="12" t="n">
        <v>51.78</v>
      </c>
      <c r="I74" s="13"/>
      <c r="J74" s="14" t="n">
        <f aca="false">K74/D74</f>
        <v>21.6370129053357</v>
      </c>
      <c r="K74" s="15" t="n">
        <f aca="false">L74+M74+E74</f>
        <v>86009.29</v>
      </c>
      <c r="L74" s="15" t="n">
        <f aca="false">F74*1163</f>
        <v>82759.08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12" t="n">
        <v>3967.71</v>
      </c>
      <c r="F75" s="12" t="n">
        <v>98.8</v>
      </c>
      <c r="G75" s="13"/>
      <c r="H75" s="12" t="n">
        <v>121.32</v>
      </c>
      <c r="I75" s="13"/>
      <c r="J75" s="14" t="n">
        <f aca="false">K75/D75</f>
        <v>21.4419650426595</v>
      </c>
      <c r="K75" s="15" t="n">
        <f aca="false">L75+M75+E75</f>
        <v>118872.11</v>
      </c>
      <c r="L75" s="15" t="n">
        <f aca="false">F75*1163</f>
        <v>114904.4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12" t="n">
        <v>1572.25</v>
      </c>
      <c r="F76" s="13"/>
      <c r="G76" s="12" t="n">
        <v>2787.12</v>
      </c>
      <c r="H76" s="39" t="n">
        <v>11.49</v>
      </c>
      <c r="I76" s="13"/>
      <c r="J76" s="14" t="n">
        <f aca="false">K76/D76</f>
        <v>21.4121297709924</v>
      </c>
      <c r="K76" s="15" t="n">
        <f aca="false">L76+M76+E76</f>
        <v>28049.89</v>
      </c>
      <c r="L76" s="15" t="n">
        <f aca="false">F76*1163</f>
        <v>0</v>
      </c>
      <c r="M76" s="15" t="n">
        <f aca="false">G76*9.5</f>
        <v>26477.64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12" t="n">
        <v>8472.58</v>
      </c>
      <c r="F77" s="12" t="n">
        <v>46.7</v>
      </c>
      <c r="G77" s="25"/>
      <c r="H77" s="12" t="n">
        <v>151.96</v>
      </c>
      <c r="I77" s="13"/>
      <c r="J77" s="14" t="n">
        <f aca="false">K77/D77</f>
        <v>20.0270111642743</v>
      </c>
      <c r="K77" s="15" t="n">
        <f aca="false">L77+M77+E77</f>
        <v>62784.68</v>
      </c>
      <c r="L77" s="15" t="n">
        <f aca="false">F77*1163</f>
        <v>54312.1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12" t="n">
        <v>5212.35</v>
      </c>
      <c r="F78" s="13"/>
      <c r="G78" s="12" t="n">
        <v>2848.33</v>
      </c>
      <c r="H78" s="39" t="n">
        <v>34.07</v>
      </c>
      <c r="I78" s="13"/>
      <c r="J78" s="14" t="n">
        <f aca="false">K78/D78</f>
        <v>19.8361823099146</v>
      </c>
      <c r="K78" s="15" t="n">
        <f aca="false">L78+M78+E78</f>
        <v>32271.485</v>
      </c>
      <c r="L78" s="15" t="n">
        <f aca="false">F78*1163</f>
        <v>0</v>
      </c>
      <c r="M78" s="15" t="n">
        <f aca="false">G78*9.5</f>
        <v>27059.135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12" t="n">
        <v>2459.88</v>
      </c>
      <c r="F79" s="12" t="n">
        <v>86.73</v>
      </c>
      <c r="G79" s="13"/>
      <c r="H79" s="12" t="n">
        <v>54.98</v>
      </c>
      <c r="I79" s="13"/>
      <c r="J79" s="14" t="n">
        <f aca="false">K79/D79</f>
        <v>19.4849742593675</v>
      </c>
      <c r="K79" s="15" t="n">
        <f aca="false">L79+M79+E79</f>
        <v>103326.87</v>
      </c>
      <c r="L79" s="15" t="n">
        <f aca="false">F79*1163</f>
        <v>100866.99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12" t="n">
        <v>804.61</v>
      </c>
      <c r="F80" s="12" t="n">
        <v>20.31</v>
      </c>
      <c r="G80" s="13"/>
      <c r="H80" s="12" t="n">
        <v>26.11</v>
      </c>
      <c r="I80" s="12" t="n">
        <v>19.85</v>
      </c>
      <c r="J80" s="14" t="n">
        <f aca="false">K80/D80</f>
        <v>18.5883866057839</v>
      </c>
      <c r="K80" s="15" t="n">
        <f aca="false">L80+M80+E80</f>
        <v>24425.14</v>
      </c>
      <c r="L80" s="15" t="n">
        <f aca="false">F80*1163</f>
        <v>23620.53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12" t="n">
        <v>2376.97</v>
      </c>
      <c r="F81" s="12" t="n">
        <v>125</v>
      </c>
      <c r="G81" s="13"/>
      <c r="H81" s="12" t="n">
        <v>91.98</v>
      </c>
      <c r="I81" s="13"/>
      <c r="J81" s="14" t="n">
        <f aca="false">K81/D81</f>
        <v>18.527125105017</v>
      </c>
      <c r="K81" s="15" t="n">
        <f aca="false">L81+M81+E81</f>
        <v>147751.97</v>
      </c>
      <c r="L81" s="15" t="n">
        <f aca="false">F81*1163</f>
        <v>145375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12" t="n">
        <v>6222.67</v>
      </c>
      <c r="F82" s="12" t="n">
        <v>103.15</v>
      </c>
      <c r="G82" s="13"/>
      <c r="H82" s="12" t="n">
        <v>120.81</v>
      </c>
      <c r="I82" s="13"/>
      <c r="J82" s="14" t="n">
        <f aca="false">K82/D82</f>
        <v>18.4477237507675</v>
      </c>
      <c r="K82" s="15" t="n">
        <f aca="false">L82+M82+E82</f>
        <v>126186.12</v>
      </c>
      <c r="L82" s="15" t="n">
        <f aca="false">F82*1163</f>
        <v>119963.45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12" t="n">
        <v>4925.51</v>
      </c>
      <c r="F83" s="12" t="n">
        <v>56.04</v>
      </c>
      <c r="G83" s="25"/>
      <c r="H83" s="13"/>
      <c r="I83" s="13"/>
      <c r="J83" s="14" t="n">
        <f aca="false">K83/D83</f>
        <v>18.09967208882</v>
      </c>
      <c r="K83" s="15" t="n">
        <f aca="false">L83+M83+E83</f>
        <v>70100.03</v>
      </c>
      <c r="L83" s="15" t="n">
        <f aca="false">F83*1163</f>
        <v>65174.52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12" t="n">
        <v>199.92</v>
      </c>
      <c r="F84" s="12" t="n">
        <v>9.74</v>
      </c>
      <c r="G84" s="13"/>
      <c r="H84" s="12" t="n">
        <v>13.4</v>
      </c>
      <c r="I84" s="13"/>
      <c r="J84" s="14" t="n">
        <f aca="false">K84/D84</f>
        <v>17.9921023880131</v>
      </c>
      <c r="K84" s="15" t="n">
        <f aca="false">L84+M84+E84</f>
        <v>11527.54</v>
      </c>
      <c r="L84" s="15" t="n">
        <f aca="false">F84*1163</f>
        <v>11327.62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12" t="n">
        <v>2493.2</v>
      </c>
      <c r="F85" s="12" t="n">
        <v>70.16</v>
      </c>
      <c r="G85" s="13"/>
      <c r="H85" s="12" t="n">
        <v>39.69</v>
      </c>
      <c r="I85" s="13"/>
      <c r="J85" s="14" t="n">
        <f aca="false">K85/D85</f>
        <v>17.5992632900795</v>
      </c>
      <c r="K85" s="15" t="n">
        <f aca="false">L85+M85+E85</f>
        <v>84089.28</v>
      </c>
      <c r="L85" s="15" t="n">
        <f aca="false">F85*1163</f>
        <v>81596.08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12" t="n">
        <v>6142.42</v>
      </c>
      <c r="F86" s="12" t="n">
        <v>110.04</v>
      </c>
      <c r="G86" s="13"/>
      <c r="H86" s="12" t="n">
        <v>77.32</v>
      </c>
      <c r="I86" s="25"/>
      <c r="J86" s="14" t="n">
        <f aca="false">K86/D86</f>
        <v>17.0078674055569</v>
      </c>
      <c r="K86" s="15" t="n">
        <f aca="false">L86+M86+E86</f>
        <v>134118.94</v>
      </c>
      <c r="L86" s="15" t="n">
        <f aca="false">F86*1163</f>
        <v>127976.52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12" t="n">
        <v>1655.33</v>
      </c>
      <c r="F87" s="12" t="n">
        <v>99.96</v>
      </c>
      <c r="G87" s="13"/>
      <c r="H87" s="12" t="n">
        <v>45.93</v>
      </c>
      <c r="I87" s="13"/>
      <c r="J87" s="14" t="n">
        <f aca="false">K87/D87</f>
        <v>16.9613916220726</v>
      </c>
      <c r="K87" s="15" t="n">
        <f aca="false">L87+M87+E87</f>
        <v>117908.81</v>
      </c>
      <c r="L87" s="15" t="n">
        <f aca="false">F87*1163</f>
        <v>116253.48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12" t="n">
        <v>3174.82</v>
      </c>
      <c r="F88" s="12" t="n">
        <v>108.99</v>
      </c>
      <c r="G88" s="13"/>
      <c r="H88" s="12" t="n">
        <v>129.49</v>
      </c>
      <c r="I88" s="24"/>
      <c r="J88" s="14" t="n">
        <f aca="false">K88/D88</f>
        <v>16.6472587733347</v>
      </c>
      <c r="K88" s="15" t="n">
        <f aca="false">L88+M88+E88</f>
        <v>129930.19</v>
      </c>
      <c r="L88" s="15" t="n">
        <f aca="false">F88*1163</f>
        <v>126755.37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12" t="n">
        <v>3563.78</v>
      </c>
      <c r="F89" s="12" t="n">
        <v>80.12</v>
      </c>
      <c r="G89" s="13"/>
      <c r="H89" s="12" t="n">
        <v>83.66</v>
      </c>
      <c r="I89" s="22" t="n">
        <v>8.13</v>
      </c>
      <c r="J89" s="14" t="n">
        <f aca="false">K89/D89</f>
        <v>16.0551205669051</v>
      </c>
      <c r="K89" s="15" t="n">
        <f aca="false">L89+M89+E89</f>
        <v>96743.34</v>
      </c>
      <c r="L89" s="15" t="n">
        <f aca="false">F89*1163</f>
        <v>93179.56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12" t="n">
        <v>1496.5</v>
      </c>
      <c r="F90" s="12" t="n">
        <v>67.49</v>
      </c>
      <c r="G90" s="13"/>
      <c r="H90" s="12" t="n">
        <v>103.69</v>
      </c>
      <c r="I90" s="12" t="n">
        <v>12.97</v>
      </c>
      <c r="J90" s="14" t="n">
        <f aca="false">K90/D90</f>
        <v>15.997474</v>
      </c>
      <c r="K90" s="15" t="n">
        <f aca="false">L90+M90+E90</f>
        <v>79987.37</v>
      </c>
      <c r="L90" s="15" t="n">
        <f aca="false">F90*1163</f>
        <v>78490.87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12" t="n">
        <v>5051.45</v>
      </c>
      <c r="F91" s="13"/>
      <c r="G91" s="12" t="n">
        <v>6117.69</v>
      </c>
      <c r="H91" s="12" t="n">
        <v>60.38</v>
      </c>
      <c r="I91" s="13"/>
      <c r="J91" s="14" t="n">
        <f aca="false">K91/D91</f>
        <v>15.2583345410628</v>
      </c>
      <c r="K91" s="15" t="n">
        <f aca="false">L91+M91+E91</f>
        <v>63169.505</v>
      </c>
      <c r="L91" s="15" t="n">
        <f aca="false">F91*1163</f>
        <v>0</v>
      </c>
      <c r="M91" s="15" t="n">
        <f aca="false">G91*9.5</f>
        <v>58118.055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12" t="n">
        <v>5386.36</v>
      </c>
      <c r="F92" s="12" t="n">
        <v>117.64</v>
      </c>
      <c r="G92" s="13"/>
      <c r="H92" s="12" t="n">
        <v>88.38</v>
      </c>
      <c r="I92" s="13"/>
      <c r="J92" s="14" t="n">
        <f aca="false">K92/D92</f>
        <v>15.0287127457197</v>
      </c>
      <c r="K92" s="15" t="n">
        <f aca="false">L92+M92+E92</f>
        <v>142201.68</v>
      </c>
      <c r="L92" s="15" t="n">
        <f aca="false">F92*1163</f>
        <v>136815.32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12" t="n">
        <v>2923.71</v>
      </c>
      <c r="F93" s="12" t="n">
        <v>90.04</v>
      </c>
      <c r="G93" s="13"/>
      <c r="H93" s="12" t="n">
        <v>109.95</v>
      </c>
      <c r="I93" s="13"/>
      <c r="J93" s="14" t="n">
        <f aca="false">K93/D93</f>
        <v>13.5063528909857</v>
      </c>
      <c r="K93" s="15" t="n">
        <f aca="false">L93+M93+E93</f>
        <v>107640.23</v>
      </c>
      <c r="L93" s="15" t="n">
        <f aca="false">F93*1163</f>
        <v>104716.52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12" t="n">
        <v>5311.67</v>
      </c>
      <c r="F94" s="12" t="n">
        <v>82.79</v>
      </c>
      <c r="G94" s="13"/>
      <c r="H94" s="12" t="n">
        <v>99.76</v>
      </c>
      <c r="I94" s="13"/>
      <c r="J94" s="14" t="n">
        <f aca="false">K94/D94</f>
        <v>13.438860302385</v>
      </c>
      <c r="K94" s="15" t="n">
        <f aca="false">L94+M94+E94</f>
        <v>101596.44</v>
      </c>
      <c r="L94" s="15" t="n">
        <f aca="false">F94*1163</f>
        <v>96284.77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12" t="n">
        <v>2970.79</v>
      </c>
      <c r="F95" s="12" t="n">
        <v>69.59</v>
      </c>
      <c r="G95" s="13"/>
      <c r="H95" s="12" t="n">
        <v>103.63</v>
      </c>
      <c r="I95" s="13"/>
      <c r="J95" s="14" t="n">
        <f aca="false">K95/D95</f>
        <v>13.1949361514751</v>
      </c>
      <c r="K95" s="15" t="n">
        <f aca="false">L95+M95+E95</f>
        <v>83903.96</v>
      </c>
      <c r="L95" s="15" t="n">
        <f aca="false">F95*1163</f>
        <v>80933.17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12" t="n">
        <v>3077.44</v>
      </c>
      <c r="F96" s="12" t="n">
        <v>59.33</v>
      </c>
      <c r="G96" s="13"/>
      <c r="H96" s="12" t="n">
        <v>65.36</v>
      </c>
      <c r="I96" s="13"/>
      <c r="J96" s="14" t="n">
        <f aca="false">K96/D96</f>
        <v>12.8116299324565</v>
      </c>
      <c r="K96" s="15" t="n">
        <f aca="false">L96+M96+E96</f>
        <v>72078.23</v>
      </c>
      <c r="L96" s="15" t="n">
        <f aca="false">F96*1163</f>
        <v>69000.79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12" t="n">
        <v>1531.4</v>
      </c>
      <c r="F97" s="12" t="n">
        <v>80.43</v>
      </c>
      <c r="G97" s="13"/>
      <c r="H97" s="12" t="n">
        <v>65.99</v>
      </c>
      <c r="I97" s="13"/>
      <c r="J97" s="14" t="n">
        <f aca="false">K97/D97</f>
        <v>12.7530570907335</v>
      </c>
      <c r="K97" s="15" t="n">
        <f aca="false">L97+M97+E97</f>
        <v>95071.49</v>
      </c>
      <c r="L97" s="15" t="n">
        <f aca="false">F97*1163</f>
        <v>93540.09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12" t="n">
        <v>18110.01</v>
      </c>
      <c r="F98" s="12" t="n">
        <v>83.58</v>
      </c>
      <c r="G98" s="13"/>
      <c r="H98" s="12" t="n">
        <v>156.28</v>
      </c>
      <c r="I98" s="12" t="n">
        <v>15.09</v>
      </c>
      <c r="J98" s="14" t="n">
        <f aca="false">K98/D98</f>
        <v>12.1280553218342</v>
      </c>
      <c r="K98" s="15" t="n">
        <f aca="false">L98+M98+E98</f>
        <v>115313.55</v>
      </c>
      <c r="L98" s="15" t="n">
        <f aca="false">F98*1163</f>
        <v>97203.54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12" t="n">
        <v>56157.5</v>
      </c>
      <c r="F99" s="13"/>
      <c r="G99" s="13"/>
      <c r="H99" s="12" t="n">
        <v>38.69</v>
      </c>
      <c r="I99" s="13"/>
      <c r="J99" s="14" t="n">
        <f aca="false">K99/D99</f>
        <v>11.0698797555687</v>
      </c>
      <c r="K99" s="15" t="n">
        <f aca="false">L99+M99+E99</f>
        <v>56157.5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2" t="n">
        <v>2879.01</v>
      </c>
      <c r="F100" s="12" t="n">
        <v>78.42</v>
      </c>
      <c r="G100" s="13"/>
      <c r="H100" s="12" t="n">
        <v>53.92</v>
      </c>
      <c r="I100" s="13"/>
      <c r="J100" s="14" t="n">
        <f aca="false">K100/D100</f>
        <v>10.8413770454022</v>
      </c>
      <c r="K100" s="15" t="n">
        <f aca="false">L100+M100+E100</f>
        <v>94081.47</v>
      </c>
      <c r="L100" s="15" t="n">
        <f aca="false">F100*1163</f>
        <v>91202.46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12" t="n">
        <v>3358.73</v>
      </c>
      <c r="F101" s="12" t="n">
        <v>61.19</v>
      </c>
      <c r="G101" s="13"/>
      <c r="H101" s="12" t="n">
        <v>91.09</v>
      </c>
      <c r="I101" s="12" t="n">
        <v>7.06</v>
      </c>
      <c r="J101" s="14" t="n">
        <f aca="false">K101/D101</f>
        <v>7.25825679584701</v>
      </c>
      <c r="K101" s="15" t="n">
        <f aca="false">L101+M101+E101</f>
        <v>74522.7</v>
      </c>
      <c r="L101" s="15" t="n">
        <f aca="false">F101*1163</f>
        <v>71163.97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12" t="n">
        <v>10077.56</v>
      </c>
      <c r="F102" s="12" t="n">
        <v>73.8</v>
      </c>
      <c r="G102" s="13"/>
      <c r="H102" s="12" t="n">
        <v>258.56</v>
      </c>
      <c r="I102" s="12" t="n">
        <v>37</v>
      </c>
      <c r="J102" s="14" t="n">
        <f aca="false">K102/D102</f>
        <v>6.53762508520791</v>
      </c>
      <c r="K102" s="15" t="n">
        <f aca="false">L102+M102+E102</f>
        <v>95906.96</v>
      </c>
      <c r="L102" s="15" t="n">
        <f aca="false">F102*1163</f>
        <v>85829.4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12" t="n">
        <v>3058.74</v>
      </c>
      <c r="F103" s="13"/>
      <c r="G103" s="25"/>
      <c r="H103" s="13"/>
      <c r="I103" s="13"/>
      <c r="J103" s="14" t="n">
        <f aca="false">K103/D103</f>
        <v>4.00883355176933</v>
      </c>
      <c r="K103" s="15" t="n">
        <f aca="false">L103+M103+E103</f>
        <v>3058.74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2" t="n">
        <v>1516.87</v>
      </c>
      <c r="F104" s="13"/>
      <c r="G104" s="13"/>
      <c r="H104" s="12" t="n">
        <v>23.63</v>
      </c>
      <c r="I104" s="13"/>
      <c r="J104" s="14" t="n">
        <f aca="false">K104/D104</f>
        <v>2.42311501597444</v>
      </c>
      <c r="K104" s="15" t="n">
        <f aca="false">L104+M104+E104</f>
        <v>1516.87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12" t="n">
        <v>3946.5</v>
      </c>
      <c r="F105" s="24"/>
      <c r="G105" s="25"/>
      <c r="H105" s="12" t="n">
        <v>18.94</v>
      </c>
      <c r="I105" s="13"/>
      <c r="J105" s="14" t="n">
        <f aca="false">K105/D105</f>
        <v>2.02665228778308</v>
      </c>
      <c r="K105" s="15" t="n">
        <f aca="false">L105+M105+E105</f>
        <v>3946.5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24.8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2" t="n">
        <v>257.8</v>
      </c>
      <c r="F106" s="25"/>
      <c r="G106" s="13"/>
      <c r="H106" s="13"/>
      <c r="I106" s="13"/>
      <c r="J106" s="14" t="n">
        <f aca="false">K106/D106</f>
        <v>0.178655578655579</v>
      </c>
      <c r="K106" s="15" t="n">
        <f aca="false">L106+M106+E106</f>
        <v>257.8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2"/>
      <c r="B107" s="27" t="s">
        <v>66</v>
      </c>
      <c r="C107" s="28" t="n">
        <f aca="false">SUM(C63:C106)</f>
        <v>37787</v>
      </c>
      <c r="D107" s="28" t="n">
        <f aca="false">SUM(D63:D106)</f>
        <v>212494.49</v>
      </c>
      <c r="E107" s="28" t="n">
        <f aca="false">SUM(E63:E106)</f>
        <v>217009.58</v>
      </c>
      <c r="F107" s="28" t="n">
        <f aca="false">SUM(F63:F106)</f>
        <v>2596.37</v>
      </c>
      <c r="G107" s="28" t="n">
        <f aca="false">SUM(G63:G106)</f>
        <v>23695.03</v>
      </c>
      <c r="H107" s="28" t="n">
        <f aca="false">SUM(H63:H106)</f>
        <v>3119.09</v>
      </c>
      <c r="I107" s="28" t="n">
        <f aca="false">SUM(I63:I106)</f>
        <v>196.54</v>
      </c>
      <c r="J107" s="30"/>
      <c r="K107" s="31"/>
      <c r="L107" s="31"/>
      <c r="M107" s="31"/>
      <c r="O107" s="17"/>
    </row>
    <row r="108" customFormat="false" ht="13.8" hidden="false" customHeight="false" outlineLevel="0" collapsed="false">
      <c r="A108" s="32"/>
      <c r="B108" s="27" t="s">
        <v>67</v>
      </c>
      <c r="C108" s="28"/>
      <c r="D108" s="28"/>
      <c r="E108" s="28"/>
      <c r="F108" s="28"/>
      <c r="G108" s="28"/>
      <c r="H108" s="28"/>
      <c r="I108" s="28"/>
      <c r="J108" s="40" t="n">
        <f aca="false">SUM(J63:J106)/44</f>
        <v>19.0905096573444</v>
      </c>
      <c r="K108" s="31"/>
      <c r="L108" s="31"/>
      <c r="M108" s="31"/>
      <c r="O108" s="17"/>
    </row>
    <row r="109" customFormat="false" ht="13.5" hidden="false" customHeight="true" outlineLevel="0" collapsed="false">
      <c r="A109" s="32"/>
      <c r="B109" s="32" t="s">
        <v>113</v>
      </c>
      <c r="C109" s="32"/>
      <c r="D109" s="32"/>
      <c r="E109" s="41" t="n">
        <f aca="false">E56+E107</f>
        <v>407948.05</v>
      </c>
      <c r="F109" s="41" t="n">
        <f aca="false">F56+F107</f>
        <v>4199.27</v>
      </c>
      <c r="G109" s="41" t="n">
        <f aca="false">G56+G107</f>
        <v>32554.18</v>
      </c>
      <c r="H109" s="41" t="n">
        <f aca="false">H56+H107</f>
        <v>7579.95</v>
      </c>
      <c r="I109" s="41" t="n">
        <f aca="false">I56+I107</f>
        <v>1749.43</v>
      </c>
      <c r="J109" s="32"/>
      <c r="K109" s="32"/>
      <c r="L109" s="32"/>
      <c r="M109" s="32"/>
      <c r="O109" s="17"/>
    </row>
    <row r="110" customFormat="false" ht="13.8" hidden="true" customHeight="false" outlineLevel="0" collapsed="false">
      <c r="A110" s="42"/>
      <c r="B110" s="43"/>
      <c r="C110" s="44"/>
      <c r="D110" s="44"/>
      <c r="E110" s="44"/>
      <c r="F110" s="44"/>
      <c r="G110" s="44"/>
      <c r="H110" s="44"/>
      <c r="I110" s="44"/>
      <c r="J110" s="45"/>
      <c r="K110" s="46"/>
      <c r="L110" s="46"/>
      <c r="M110" s="46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7.9" hidden="false" customHeight="tru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1.15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7"/>
      <c r="L115" s="46"/>
      <c r="M115" s="46"/>
      <c r="O115" s="17"/>
    </row>
    <row r="116" customFormat="false" ht="11.15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8" t="s">
        <v>114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O119" s="17"/>
    </row>
    <row r="120" customFormat="false" ht="23.85" hidden="false" customHeight="false" outlineLevel="0" collapsed="false">
      <c r="A120" s="49" t="n">
        <v>1</v>
      </c>
      <c r="B120" s="37" t="s">
        <v>115</v>
      </c>
      <c r="C120" s="50" t="n">
        <v>14</v>
      </c>
      <c r="D120" s="51" t="n">
        <v>31</v>
      </c>
      <c r="E120" s="22" t="n">
        <v>21.97</v>
      </c>
      <c r="F120" s="52"/>
      <c r="G120" s="22" t="n">
        <v>500.43</v>
      </c>
      <c r="H120" s="52"/>
      <c r="I120" s="52"/>
      <c r="J120" s="53" t="n">
        <f aca="false">K120/D120</f>
        <v>154.066290322581</v>
      </c>
      <c r="K120" s="54" t="n">
        <f aca="false">L120+M120+E120</f>
        <v>4776.055</v>
      </c>
      <c r="L120" s="54" t="n">
        <f aca="false">F120*1163</f>
        <v>0</v>
      </c>
      <c r="M120" s="54" t="n">
        <f aca="false">G120*9.5</f>
        <v>4754.085</v>
      </c>
      <c r="O120" s="17"/>
    </row>
    <row r="121" customFormat="false" ht="23.85" hidden="false" customHeight="false" outlineLevel="0" collapsed="false">
      <c r="A121" s="49" t="n">
        <v>2</v>
      </c>
      <c r="B121" s="37" t="s">
        <v>116</v>
      </c>
      <c r="C121" s="50" t="n">
        <v>20</v>
      </c>
      <c r="D121" s="51" t="n">
        <v>91.3</v>
      </c>
      <c r="E121" s="22" t="n">
        <v>279.58</v>
      </c>
      <c r="F121" s="52"/>
      <c r="G121" s="22" t="n">
        <v>494.25</v>
      </c>
      <c r="H121" s="52"/>
      <c r="I121" s="52"/>
      <c r="J121" s="55" t="n">
        <f aca="false">K121/D121</f>
        <v>54.4901971522453</v>
      </c>
      <c r="K121" s="54" t="n">
        <f aca="false">L121+M121+E121</f>
        <v>4974.955</v>
      </c>
      <c r="L121" s="54" t="n">
        <f aca="false">F121*1163</f>
        <v>0</v>
      </c>
      <c r="M121" s="54" t="n">
        <f aca="false">G121*9.5</f>
        <v>4695.375</v>
      </c>
      <c r="O121" s="17"/>
    </row>
    <row r="122" customFormat="false" ht="23.85" hidden="false" customHeight="false" outlineLevel="0" collapsed="false">
      <c r="A122" s="49" t="n">
        <v>3</v>
      </c>
      <c r="B122" s="37" t="s">
        <v>117</v>
      </c>
      <c r="C122" s="56"/>
      <c r="D122" s="50" t="n">
        <v>537.4</v>
      </c>
      <c r="E122" s="22" t="n">
        <v>1126.71</v>
      </c>
      <c r="F122" s="22" t="n">
        <v>19.75</v>
      </c>
      <c r="G122" s="52"/>
      <c r="H122" s="22" t="n">
        <v>22.7</v>
      </c>
      <c r="I122" s="52"/>
      <c r="J122" s="55" t="n">
        <f aca="false">K122/D122</f>
        <v>44.8380349832527</v>
      </c>
      <c r="K122" s="54" t="n">
        <f aca="false">L122+M122+E122</f>
        <v>24095.96</v>
      </c>
      <c r="L122" s="54" t="n">
        <f aca="false">F122*1163</f>
        <v>22969.25</v>
      </c>
      <c r="M122" s="54" t="n">
        <f aca="false">G122*9.5</f>
        <v>0</v>
      </c>
      <c r="O122" s="17"/>
    </row>
    <row r="123" customFormat="false" ht="23.85" hidden="false" customHeight="false" outlineLevel="0" collapsed="false">
      <c r="A123" s="49" t="n">
        <v>4</v>
      </c>
      <c r="B123" s="37" t="s">
        <v>118</v>
      </c>
      <c r="C123" s="50" t="n">
        <v>700</v>
      </c>
      <c r="D123" s="51" t="n">
        <v>679</v>
      </c>
      <c r="E123" s="22" t="n">
        <v>2160.94</v>
      </c>
      <c r="F123" s="52"/>
      <c r="G123" s="22" t="n">
        <v>2889.84</v>
      </c>
      <c r="H123" s="52"/>
      <c r="I123" s="52"/>
      <c r="J123" s="55" t="n">
        <f aca="false">K123/D123</f>
        <v>43.6147569955817</v>
      </c>
      <c r="K123" s="54" t="n">
        <f aca="false">L123+M123+E123</f>
        <v>29614.42</v>
      </c>
      <c r="L123" s="54" t="n">
        <f aca="false">F123*1163</f>
        <v>0</v>
      </c>
      <c r="M123" s="54" t="n">
        <f aca="false">G123*9.5</f>
        <v>27453.48</v>
      </c>
      <c r="O123" s="17"/>
    </row>
    <row r="124" customFormat="false" ht="24.6" hidden="false" customHeight="true" outlineLevel="0" collapsed="false">
      <c r="A124" s="49" t="n">
        <v>5</v>
      </c>
      <c r="B124" s="37" t="s">
        <v>119</v>
      </c>
      <c r="C124" s="50" t="n">
        <v>100</v>
      </c>
      <c r="D124" s="50" t="n">
        <v>2559.4</v>
      </c>
      <c r="E124" s="22" t="n">
        <v>11078.43</v>
      </c>
      <c r="F124" s="22" t="n">
        <v>57.39</v>
      </c>
      <c r="G124" s="13"/>
      <c r="H124" s="22" t="n">
        <v>111.51</v>
      </c>
      <c r="I124" s="52"/>
      <c r="J124" s="55" t="n">
        <f aca="false">K124/D124</f>
        <v>30.4067359537392</v>
      </c>
      <c r="K124" s="54" t="n">
        <f aca="false">L124+M124+E124</f>
        <v>77823</v>
      </c>
      <c r="L124" s="54" t="n">
        <f aca="false">F124*1163</f>
        <v>66744.57</v>
      </c>
      <c r="M124" s="54" t="n">
        <f aca="false">G124*9.5</f>
        <v>0</v>
      </c>
      <c r="O124" s="17"/>
    </row>
    <row r="125" customFormat="false" ht="25.35" hidden="false" customHeight="true" outlineLevel="0" collapsed="false">
      <c r="A125" s="49" t="n">
        <v>6</v>
      </c>
      <c r="B125" s="37" t="s">
        <v>120</v>
      </c>
      <c r="C125" s="50" t="n">
        <v>30</v>
      </c>
      <c r="D125" s="51" t="n">
        <v>137.5</v>
      </c>
      <c r="E125" s="22" t="n">
        <v>444.8</v>
      </c>
      <c r="F125" s="52"/>
      <c r="G125" s="22" t="n">
        <v>389.27</v>
      </c>
      <c r="H125" s="52"/>
      <c r="I125" s="52"/>
      <c r="J125" s="55" t="n">
        <f aca="false">K125/D125</f>
        <v>30.1299272727273</v>
      </c>
      <c r="K125" s="54" t="n">
        <f aca="false">L125+M125+E125</f>
        <v>4142.865</v>
      </c>
      <c r="L125" s="54" t="n">
        <f aca="false">F125*1163</f>
        <v>0</v>
      </c>
      <c r="M125" s="54" t="n">
        <f aca="false">G125*9.5</f>
        <v>3698.065</v>
      </c>
      <c r="O125" s="17"/>
    </row>
    <row r="126" customFormat="false" ht="23.85" hidden="false" customHeight="false" outlineLevel="0" collapsed="false">
      <c r="A126" s="49" t="n">
        <v>7</v>
      </c>
      <c r="B126" s="37" t="s">
        <v>121</v>
      </c>
      <c r="C126" s="50" t="n">
        <v>49</v>
      </c>
      <c r="D126" s="51" t="n">
        <v>675.6</v>
      </c>
      <c r="E126" s="22" t="n">
        <v>6136.48</v>
      </c>
      <c r="F126" s="13"/>
      <c r="G126" s="22" t="n">
        <v>1489.23</v>
      </c>
      <c r="H126" s="22" t="n">
        <v>19.06</v>
      </c>
      <c r="I126" s="52"/>
      <c r="J126" s="55" t="n">
        <f aca="false">K126/D126</f>
        <v>30.0239268798105</v>
      </c>
      <c r="K126" s="54" t="n">
        <f aca="false">L126+M126+E126</f>
        <v>20284.165</v>
      </c>
      <c r="L126" s="54" t="n">
        <f aca="false">F126*1163</f>
        <v>0</v>
      </c>
      <c r="M126" s="54" t="n">
        <f aca="false">G126*9.5</f>
        <v>14147.685</v>
      </c>
      <c r="O126" s="17"/>
    </row>
    <row r="127" customFormat="false" ht="23.85" hidden="false" customHeight="false" outlineLevel="0" collapsed="false">
      <c r="A127" s="49" t="n">
        <v>8</v>
      </c>
      <c r="B127" s="37" t="s">
        <v>122</v>
      </c>
      <c r="C127" s="50" t="n">
        <v>200</v>
      </c>
      <c r="D127" s="51" t="n">
        <v>1185.9</v>
      </c>
      <c r="E127" s="22" t="n">
        <v>3553.09</v>
      </c>
      <c r="F127" s="52"/>
      <c r="G127" s="22" t="n">
        <v>3357.52</v>
      </c>
      <c r="H127" s="22" t="n">
        <v>40.32</v>
      </c>
      <c r="I127" s="52"/>
      <c r="J127" s="55" t="n">
        <f aca="false">K127/D127</f>
        <v>29.8925120161902</v>
      </c>
      <c r="K127" s="54" t="n">
        <f aca="false">L127+M127+E127</f>
        <v>35449.53</v>
      </c>
      <c r="L127" s="54" t="n">
        <f aca="false">F127*1163</f>
        <v>0</v>
      </c>
      <c r="M127" s="54" t="n">
        <f aca="false">G127*9.5</f>
        <v>31896.44</v>
      </c>
      <c r="O127" s="17"/>
    </row>
    <row r="128" customFormat="false" ht="13.8" hidden="false" customHeight="false" outlineLevel="0" collapsed="false">
      <c r="A128" s="49" t="n">
        <v>9</v>
      </c>
      <c r="B128" s="37" t="s">
        <v>123</v>
      </c>
      <c r="C128" s="50" t="n">
        <v>60</v>
      </c>
      <c r="D128" s="51" t="n">
        <v>938</v>
      </c>
      <c r="E128" s="22" t="n">
        <v>2219.22</v>
      </c>
      <c r="F128" s="52"/>
      <c r="G128" s="22" t="n">
        <v>2707.61</v>
      </c>
      <c r="H128" s="22" t="n">
        <v>25.53</v>
      </c>
      <c r="I128" s="52"/>
      <c r="J128" s="55" t="n">
        <f aca="false">K128/D128</f>
        <v>29.7883955223881</v>
      </c>
      <c r="K128" s="54" t="n">
        <f aca="false">L128+M128+E128</f>
        <v>27941.515</v>
      </c>
      <c r="L128" s="54" t="n">
        <f aca="false">F128*1163</f>
        <v>0</v>
      </c>
      <c r="M128" s="54" t="n">
        <f aca="false">G128*9.5</f>
        <v>25722.295</v>
      </c>
      <c r="O128" s="17"/>
    </row>
    <row r="129" customFormat="false" ht="23.85" hidden="false" customHeight="false" outlineLevel="0" collapsed="false">
      <c r="A129" s="49" t="n">
        <v>10</v>
      </c>
      <c r="B129" s="37" t="s">
        <v>124</v>
      </c>
      <c r="C129" s="50" t="n">
        <v>20</v>
      </c>
      <c r="D129" s="51" t="n">
        <v>552</v>
      </c>
      <c r="E129" s="22" t="n">
        <v>637.37</v>
      </c>
      <c r="F129" s="52"/>
      <c r="G129" s="22" t="n">
        <v>1536.52</v>
      </c>
      <c r="H129" s="52"/>
      <c r="I129" s="52"/>
      <c r="J129" s="55" t="n">
        <f aca="false">K129/D129</f>
        <v>27.5983876811594</v>
      </c>
      <c r="K129" s="54" t="n">
        <f aca="false">L129+M129+E129</f>
        <v>15234.31</v>
      </c>
      <c r="L129" s="54" t="n">
        <f aca="false">F129*1163</f>
        <v>0</v>
      </c>
      <c r="M129" s="54" t="n">
        <f aca="false">G129*9.5</f>
        <v>14596.94</v>
      </c>
      <c r="O129" s="17"/>
    </row>
    <row r="130" customFormat="false" ht="31.3" hidden="false" customHeight="true" outlineLevel="0" collapsed="false">
      <c r="A130" s="49" t="n">
        <v>11</v>
      </c>
      <c r="B130" s="37" t="s">
        <v>125</v>
      </c>
      <c r="C130" s="50" t="n">
        <v>158</v>
      </c>
      <c r="D130" s="51" t="n">
        <v>1599.27</v>
      </c>
      <c r="E130" s="22" t="n">
        <v>8344.42</v>
      </c>
      <c r="F130" s="22" t="n">
        <v>27.59</v>
      </c>
      <c r="G130" s="13"/>
      <c r="H130" s="22" t="n">
        <v>61.95</v>
      </c>
      <c r="I130" s="52"/>
      <c r="J130" s="55" t="n">
        <f aca="false">K130/D130</f>
        <v>25.2812783332395</v>
      </c>
      <c r="K130" s="54" t="n">
        <f aca="false">L130+M130+E130</f>
        <v>40431.59</v>
      </c>
      <c r="L130" s="54" t="n">
        <f aca="false">F130*1163</f>
        <v>32087.17</v>
      </c>
      <c r="M130" s="54" t="n">
        <f aca="false">G130*9.5</f>
        <v>0</v>
      </c>
      <c r="O130" s="17"/>
    </row>
    <row r="131" customFormat="false" ht="26.85" hidden="false" customHeight="true" outlineLevel="0" collapsed="false">
      <c r="A131" s="49" t="n">
        <v>12</v>
      </c>
      <c r="B131" s="37" t="s">
        <v>126</v>
      </c>
      <c r="C131" s="50" t="n">
        <v>1060</v>
      </c>
      <c r="D131" s="51" t="n">
        <v>1559.27</v>
      </c>
      <c r="E131" s="22" t="n">
        <v>2914.97</v>
      </c>
      <c r="F131" s="52"/>
      <c r="G131" s="22" t="n">
        <v>3445.72</v>
      </c>
      <c r="H131" s="22" t="n">
        <v>85.54</v>
      </c>
      <c r="I131" s="52"/>
      <c r="J131" s="55" t="n">
        <f aca="false">K131/D131</f>
        <v>22.8628204223771</v>
      </c>
      <c r="K131" s="54" t="n">
        <f aca="false">L131+M131+E131</f>
        <v>35649.31</v>
      </c>
      <c r="L131" s="54" t="n">
        <f aca="false">F131*1163</f>
        <v>0</v>
      </c>
      <c r="M131" s="54" t="n">
        <f aca="false">G131*9.5</f>
        <v>32734.34</v>
      </c>
      <c r="O131" s="17"/>
    </row>
    <row r="132" customFormat="false" ht="23.85" hidden="false" customHeight="false" outlineLevel="0" collapsed="false">
      <c r="A132" s="49" t="n">
        <v>13</v>
      </c>
      <c r="B132" s="37" t="s">
        <v>127</v>
      </c>
      <c r="C132" s="50"/>
      <c r="D132" s="51" t="n">
        <v>127.8</v>
      </c>
      <c r="E132" s="22" t="n">
        <v>477.78</v>
      </c>
      <c r="F132" s="57" t="n">
        <v>1.67</v>
      </c>
      <c r="G132" s="58"/>
      <c r="H132" s="57" t="n">
        <v>4.64</v>
      </c>
      <c r="I132" s="52"/>
      <c r="J132" s="55" t="n">
        <f aca="false">K132/D132</f>
        <v>18.9357589984351</v>
      </c>
      <c r="K132" s="54" t="n">
        <f aca="false">L132+M132+E132</f>
        <v>2419.99</v>
      </c>
      <c r="L132" s="54" t="n">
        <f aca="false">F132*1163</f>
        <v>1942.21</v>
      </c>
      <c r="M132" s="54" t="n">
        <f aca="false">G132*9.5</f>
        <v>0</v>
      </c>
      <c r="O132" s="17"/>
    </row>
    <row r="133" customFormat="false" ht="23.85" hidden="false" customHeight="false" outlineLevel="0" collapsed="false">
      <c r="A133" s="49" t="n">
        <v>14</v>
      </c>
      <c r="B133" s="37" t="s">
        <v>128</v>
      </c>
      <c r="C133" s="59"/>
      <c r="D133" s="60" t="n">
        <v>606.3</v>
      </c>
      <c r="E133" s="22" t="n">
        <v>4794.67</v>
      </c>
      <c r="F133" s="61"/>
      <c r="G133" s="52"/>
      <c r="H133" s="22" t="n">
        <v>14.25</v>
      </c>
      <c r="I133" s="52"/>
      <c r="J133" s="55" t="n">
        <f aca="false">K133/D133</f>
        <v>7.90808180768596</v>
      </c>
      <c r="K133" s="54" t="n">
        <f aca="false">L133+M133+E133</f>
        <v>4794.67</v>
      </c>
      <c r="L133" s="54" t="n">
        <f aca="false">F133*1163</f>
        <v>0</v>
      </c>
      <c r="M133" s="54" t="n">
        <f aca="false">G133*9.5</f>
        <v>0</v>
      </c>
      <c r="O133" s="17"/>
    </row>
    <row r="134" customFormat="false" ht="13.8" hidden="false" customHeight="false" outlineLevel="0" collapsed="false">
      <c r="A134" s="49" t="n">
        <v>15</v>
      </c>
      <c r="B134" s="37" t="s">
        <v>129</v>
      </c>
      <c r="C134" s="50" t="n">
        <v>10</v>
      </c>
      <c r="D134" s="50" t="n">
        <v>712.92</v>
      </c>
      <c r="E134" s="22" t="n">
        <v>1741.69</v>
      </c>
      <c r="F134" s="52"/>
      <c r="G134" s="52"/>
      <c r="H134" s="22" t="n">
        <v>21</v>
      </c>
      <c r="I134" s="52"/>
      <c r="J134" s="55" t="n">
        <f aca="false">K134/D134</f>
        <v>2.44303708691017</v>
      </c>
      <c r="K134" s="54" t="n">
        <f aca="false">L134+M134+E134</f>
        <v>1741.69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23.85" hidden="false" customHeight="false" outlineLevel="0" collapsed="false">
      <c r="A135" s="49" t="n">
        <v>16</v>
      </c>
      <c r="B135" s="37" t="s">
        <v>130</v>
      </c>
      <c r="C135" s="50" t="n">
        <v>30</v>
      </c>
      <c r="D135" s="51" t="n">
        <v>350</v>
      </c>
      <c r="E135" s="22" t="n">
        <v>44</v>
      </c>
      <c r="F135" s="52"/>
      <c r="G135" s="22" t="n">
        <v>78.73</v>
      </c>
      <c r="H135" s="52"/>
      <c r="I135" s="52"/>
      <c r="J135" s="55" t="n">
        <f aca="false">K135/D135</f>
        <v>2.26267142857143</v>
      </c>
      <c r="K135" s="54" t="n">
        <f aca="false">L135+M135+E135</f>
        <v>791.935</v>
      </c>
      <c r="L135" s="54" t="n">
        <f aca="false">F135*1163</f>
        <v>0</v>
      </c>
      <c r="M135" s="54" t="n">
        <f aca="false">G135*9.5</f>
        <v>747.935</v>
      </c>
      <c r="O135" s="17"/>
    </row>
    <row r="136" customFormat="false" ht="23.85" hidden="false" customHeight="false" outlineLevel="0" collapsed="false">
      <c r="A136" s="49" t="n">
        <v>17</v>
      </c>
      <c r="B136" s="37" t="s">
        <v>131</v>
      </c>
      <c r="C136" s="50"/>
      <c r="D136" s="51" t="n">
        <v>1166.8</v>
      </c>
      <c r="E136" s="22" t="n">
        <v>592</v>
      </c>
      <c r="F136" s="52"/>
      <c r="G136" s="58"/>
      <c r="H136" s="57" t="n">
        <v>0</v>
      </c>
      <c r="I136" s="52"/>
      <c r="J136" s="55" t="n">
        <f aca="false">K136/D136</f>
        <v>0.507370586218718</v>
      </c>
      <c r="K136" s="54" t="n">
        <f aca="false">L136+M136+E136</f>
        <v>592</v>
      </c>
      <c r="L136" s="54" t="n">
        <f aca="false">F136*1163</f>
        <v>0</v>
      </c>
      <c r="M136" s="54" t="n">
        <f aca="false">G136*9.5</f>
        <v>0</v>
      </c>
      <c r="O136" s="17"/>
    </row>
    <row r="137" customFormat="false" ht="13.8" hidden="false" customHeight="false" outlineLevel="0" collapsed="false">
      <c r="A137" s="62"/>
      <c r="B137" s="63" t="s">
        <v>66</v>
      </c>
      <c r="C137" s="64" t="n">
        <f aca="false">SUM(C120:C136)</f>
        <v>2451</v>
      </c>
      <c r="D137" s="64" t="n">
        <f aca="false">SUM(D120:D136)</f>
        <v>13509.46</v>
      </c>
      <c r="E137" s="64" t="n">
        <f aca="false">SUM(E120:E136)</f>
        <v>46568.12</v>
      </c>
      <c r="F137" s="64" t="n">
        <f aca="false">SUM(F120:F136)</f>
        <v>106.4</v>
      </c>
      <c r="G137" s="64" t="n">
        <f aca="false">SUM(G120:G136)</f>
        <v>16889.12</v>
      </c>
      <c r="H137" s="64" t="n">
        <f aca="false">SUM(H120:H136)</f>
        <v>406.5</v>
      </c>
      <c r="I137" s="65"/>
      <c r="J137" s="66"/>
      <c r="K137" s="66"/>
      <c r="L137" s="66"/>
      <c r="M137" s="67"/>
      <c r="O137" s="17"/>
    </row>
    <row r="138" customFormat="false" ht="13.8" hidden="false" customHeight="false" outlineLevel="0" collapsed="false">
      <c r="A138" s="62"/>
      <c r="B138" s="63" t="s">
        <v>67</v>
      </c>
      <c r="C138" s="64"/>
      <c r="D138" s="64"/>
      <c r="E138" s="64"/>
      <c r="F138" s="64"/>
      <c r="G138" s="64"/>
      <c r="H138" s="64"/>
      <c r="I138" s="67"/>
      <c r="J138" s="68" t="n">
        <f aca="false">SUM(J120:J136)/17</f>
        <v>32.6500107907714</v>
      </c>
      <c r="K138" s="67"/>
      <c r="L138" s="67"/>
      <c r="M138" s="67"/>
      <c r="O138" s="17"/>
    </row>
    <row r="139" customFormat="false" ht="16.5" hidden="false" customHeight="true" outlineLevel="0" collapsed="false">
      <c r="O139" s="17"/>
    </row>
    <row r="140" customFormat="false" ht="17.9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8" t="s">
        <v>132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O143" s="17"/>
    </row>
    <row r="144" customFormat="false" ht="38.05" hidden="false" customHeight="true" outlineLevel="0" collapsed="false">
      <c r="A144" s="69" t="n">
        <v>1</v>
      </c>
      <c r="B144" s="70" t="s">
        <v>133</v>
      </c>
      <c r="C144" s="71" t="n">
        <v>756</v>
      </c>
      <c r="D144" s="71" t="n">
        <v>8204.3</v>
      </c>
      <c r="E144" s="22" t="n">
        <v>9042.61</v>
      </c>
      <c r="F144" s="22" t="n">
        <v>476.39</v>
      </c>
      <c r="G144" s="52"/>
      <c r="H144" s="22" t="n">
        <v>202.3</v>
      </c>
      <c r="I144" s="52"/>
      <c r="J144" s="72" t="n">
        <f aca="false">K144/D144</f>
        <v>68.6328120619675</v>
      </c>
      <c r="K144" s="57" t="n">
        <f aca="false">L144+M144+E144</f>
        <v>563084.18</v>
      </c>
      <c r="L144" s="57" t="n">
        <f aca="false">F144*1163</f>
        <v>554041.57</v>
      </c>
      <c r="M144" s="57" t="n">
        <f aca="false">G144*9.5</f>
        <v>0</v>
      </c>
      <c r="O144" s="17"/>
    </row>
    <row r="145" customFormat="false" ht="26.85" hidden="false" customHeight="true" outlineLevel="0" collapsed="false">
      <c r="A145" s="69" t="n">
        <v>2</v>
      </c>
      <c r="B145" s="70" t="s">
        <v>134</v>
      </c>
      <c r="C145" s="71" t="n">
        <v>810</v>
      </c>
      <c r="D145" s="71" t="n">
        <v>11225.1</v>
      </c>
      <c r="E145" s="22" t="n">
        <v>22521.8</v>
      </c>
      <c r="F145" s="22" t="n">
        <v>343.77</v>
      </c>
      <c r="G145" s="22" t="n">
        <v>5603.31</v>
      </c>
      <c r="H145" s="22" t="n">
        <v>1169.82</v>
      </c>
      <c r="I145" s="52"/>
      <c r="J145" s="72" t="n">
        <f aca="false">K145/D145</f>
        <v>42.3655695717633</v>
      </c>
      <c r="K145" s="57" t="n">
        <f aca="false">L145+M145+E145</f>
        <v>475557.755</v>
      </c>
      <c r="L145" s="57" t="n">
        <f aca="false">F145*1163</f>
        <v>399804.51</v>
      </c>
      <c r="M145" s="57" t="n">
        <f aca="false">G145*9.5</f>
        <v>53231.445</v>
      </c>
      <c r="O145" s="17"/>
    </row>
    <row r="146" customFormat="false" ht="41" hidden="false" customHeight="true" outlineLevel="0" collapsed="false">
      <c r="A146" s="69" t="n">
        <v>3</v>
      </c>
      <c r="B146" s="70" t="s">
        <v>135</v>
      </c>
      <c r="C146" s="71" t="n">
        <v>50</v>
      </c>
      <c r="D146" s="71" t="n">
        <v>459.1</v>
      </c>
      <c r="E146" s="22" t="n">
        <v>874.75</v>
      </c>
      <c r="F146" s="25"/>
      <c r="G146" s="57" t="n">
        <v>1817.41</v>
      </c>
      <c r="H146" s="58"/>
      <c r="I146" s="58"/>
      <c r="J146" s="72" t="n">
        <f aca="false">K146/D146</f>
        <v>39.5124047048573</v>
      </c>
      <c r="K146" s="57" t="n">
        <f aca="false">L146+M146+E146</f>
        <v>18140.145</v>
      </c>
      <c r="L146" s="57" t="n">
        <f aca="false">F146*1163</f>
        <v>0</v>
      </c>
      <c r="M146" s="57" t="n">
        <f aca="false">G146*9.5</f>
        <v>17265.395</v>
      </c>
      <c r="O146" s="17"/>
    </row>
    <row r="147" customFormat="false" ht="36.55" hidden="false" customHeight="true" outlineLevel="0" collapsed="false">
      <c r="A147" s="69" t="n">
        <v>4</v>
      </c>
      <c r="B147" s="70" t="s">
        <v>136</v>
      </c>
      <c r="C147" s="71" t="n">
        <v>40</v>
      </c>
      <c r="D147" s="71" t="n">
        <v>193</v>
      </c>
      <c r="E147" s="22" t="n">
        <v>539.41</v>
      </c>
      <c r="F147" s="25"/>
      <c r="G147" s="57" t="n">
        <v>688.79</v>
      </c>
      <c r="H147" s="22" t="n">
        <v>7.64</v>
      </c>
      <c r="I147" s="58"/>
      <c r="J147" s="72" t="n">
        <f aca="false">K147/D147</f>
        <v>36.6990414507772</v>
      </c>
      <c r="K147" s="57" t="n">
        <f aca="false">L147+M147+E147</f>
        <v>7082.915</v>
      </c>
      <c r="L147" s="57" t="n">
        <f aca="false">F147*1163</f>
        <v>0</v>
      </c>
      <c r="M147" s="57" t="n">
        <f aca="false">G147*9.5</f>
        <v>6543.505</v>
      </c>
      <c r="O147" s="17"/>
    </row>
    <row r="148" customFormat="false" ht="37.3" hidden="false" customHeight="true" outlineLevel="0" collapsed="false">
      <c r="A148" s="69" t="n">
        <v>5</v>
      </c>
      <c r="B148" s="70" t="s">
        <v>137</v>
      </c>
      <c r="C148" s="73" t="n">
        <v>135</v>
      </c>
      <c r="D148" s="71" t="n">
        <v>823</v>
      </c>
      <c r="E148" s="22" t="n">
        <v>4598.29</v>
      </c>
      <c r="F148" s="22" t="n">
        <v>19.89</v>
      </c>
      <c r="G148" s="52"/>
      <c r="H148" s="22" t="n">
        <v>25.24</v>
      </c>
      <c r="I148" s="22" t="n">
        <v>9.59</v>
      </c>
      <c r="J148" s="72" t="n">
        <f aca="false">K148/D148</f>
        <v>33.6942405832321</v>
      </c>
      <c r="K148" s="57" t="n">
        <f aca="false">L148+M148+E148</f>
        <v>27730.36</v>
      </c>
      <c r="L148" s="57" t="n">
        <f aca="false">F148*1163</f>
        <v>23132.07</v>
      </c>
      <c r="M148" s="57" t="n">
        <f aca="false">G148*9.5</f>
        <v>0</v>
      </c>
      <c r="O148" s="17"/>
    </row>
    <row r="149" customFormat="false" ht="29.85" hidden="false" customHeight="true" outlineLevel="0" collapsed="false">
      <c r="A149" s="69" t="n">
        <v>6</v>
      </c>
      <c r="B149" s="70" t="s">
        <v>138</v>
      </c>
      <c r="C149" s="71" t="n">
        <v>761</v>
      </c>
      <c r="D149" s="71" t="n">
        <v>2161.7</v>
      </c>
      <c r="E149" s="22" t="n">
        <v>4699.9</v>
      </c>
      <c r="F149" s="22" t="n">
        <v>49.03</v>
      </c>
      <c r="G149" s="52"/>
      <c r="H149" s="22" t="n">
        <v>105.74</v>
      </c>
      <c r="I149" s="57" t="n">
        <v>0</v>
      </c>
      <c r="J149" s="72" t="n">
        <f aca="false">K149/D149</f>
        <v>28.5524309571171</v>
      </c>
      <c r="K149" s="57" t="n">
        <f aca="false">L149+M149+E149</f>
        <v>61721.79</v>
      </c>
      <c r="L149" s="57" t="n">
        <f aca="false">F149*1163</f>
        <v>57021.89</v>
      </c>
      <c r="M149" s="57" t="n">
        <f aca="false">G149*9.5</f>
        <v>0</v>
      </c>
      <c r="O149" s="17"/>
    </row>
    <row r="150" customFormat="false" ht="27.6" hidden="false" customHeight="true" outlineLevel="0" collapsed="false">
      <c r="A150" s="69" t="n">
        <v>7</v>
      </c>
      <c r="B150" s="70" t="s">
        <v>139</v>
      </c>
      <c r="C150" s="71" t="n">
        <v>125</v>
      </c>
      <c r="D150" s="71" t="n">
        <v>616.3</v>
      </c>
      <c r="E150" s="22" t="n">
        <v>1884.29</v>
      </c>
      <c r="F150" s="22" t="n">
        <v>12.44</v>
      </c>
      <c r="G150" s="52"/>
      <c r="H150" s="22" t="n">
        <v>24.7</v>
      </c>
      <c r="I150" s="58"/>
      <c r="J150" s="72" t="n">
        <f aca="false">K150/D150</f>
        <v>26.5325490832387</v>
      </c>
      <c r="K150" s="57" t="n">
        <f aca="false">L150+M150+E150</f>
        <v>16352.01</v>
      </c>
      <c r="L150" s="57" t="n">
        <f aca="false">F150*1163</f>
        <v>14467.72</v>
      </c>
      <c r="M150" s="57" t="n">
        <f aca="false">G150*9.5</f>
        <v>0</v>
      </c>
      <c r="O150" s="17"/>
    </row>
    <row r="151" customFormat="false" ht="27.6" hidden="false" customHeight="true" outlineLevel="0" collapsed="false">
      <c r="A151" s="69" t="n">
        <v>8</v>
      </c>
      <c r="B151" s="70" t="s">
        <v>140</v>
      </c>
      <c r="C151" s="71" t="n">
        <v>1995</v>
      </c>
      <c r="D151" s="71" t="n">
        <v>20329.4</v>
      </c>
      <c r="E151" s="22" t="n">
        <v>43191.17</v>
      </c>
      <c r="F151" s="22" t="n">
        <v>416.22</v>
      </c>
      <c r="G151" s="52"/>
      <c r="H151" s="22" t="n">
        <v>4013.52</v>
      </c>
      <c r="I151" s="52"/>
      <c r="J151" s="72" t="n">
        <f aca="false">K151/D151</f>
        <v>25.9355922949029</v>
      </c>
      <c r="K151" s="57" t="n">
        <f aca="false">L151+M151+E151</f>
        <v>527255.03</v>
      </c>
      <c r="L151" s="57" t="n">
        <f aca="false">F151*1163</f>
        <v>484063.86</v>
      </c>
      <c r="M151" s="57" t="n">
        <f aca="false">G151*9.5</f>
        <v>0</v>
      </c>
      <c r="O151" s="17"/>
    </row>
    <row r="152" customFormat="false" ht="35.05" hidden="false" customHeight="false" outlineLevel="0" collapsed="false">
      <c r="A152" s="69" t="n">
        <v>9</v>
      </c>
      <c r="B152" s="70" t="s">
        <v>141</v>
      </c>
      <c r="C152" s="71" t="n">
        <v>1031</v>
      </c>
      <c r="D152" s="71" t="n">
        <v>4949.65</v>
      </c>
      <c r="E152" s="22" t="n">
        <v>15205.69</v>
      </c>
      <c r="F152" s="22" t="n">
        <v>93.78</v>
      </c>
      <c r="G152" s="52"/>
      <c r="H152" s="22" t="n">
        <v>279.09</v>
      </c>
      <c r="I152" s="52"/>
      <c r="J152" s="72" t="n">
        <f aca="false">K152/D152</f>
        <v>25.1071954582647</v>
      </c>
      <c r="K152" s="57" t="n">
        <f aca="false">L152+M152+E152</f>
        <v>124271.83</v>
      </c>
      <c r="L152" s="57" t="n">
        <f aca="false">F152*1163</f>
        <v>109066.14</v>
      </c>
      <c r="M152" s="57" t="n">
        <f aca="false">G152*9.5</f>
        <v>0</v>
      </c>
      <c r="O152" s="17"/>
    </row>
    <row r="153" customFormat="false" ht="28.35" hidden="false" customHeight="true" outlineLevel="0" collapsed="false">
      <c r="A153" s="69" t="n">
        <v>10</v>
      </c>
      <c r="B153" s="70" t="s">
        <v>142</v>
      </c>
      <c r="C153" s="71" t="n">
        <v>1125</v>
      </c>
      <c r="D153" s="71" t="n">
        <v>9098.4</v>
      </c>
      <c r="E153" s="22" t="n">
        <v>21201.84</v>
      </c>
      <c r="F153" s="22" t="n">
        <v>172.15</v>
      </c>
      <c r="G153" s="52"/>
      <c r="H153" s="22" t="n">
        <v>460.63</v>
      </c>
      <c r="I153" s="57" t="n">
        <v>4.91</v>
      </c>
      <c r="J153" s="72" t="n">
        <f aca="false">K153/D153</f>
        <v>24.3352996131188</v>
      </c>
      <c r="K153" s="57" t="n">
        <f aca="false">L153+M153+E153</f>
        <v>221412.29</v>
      </c>
      <c r="L153" s="57" t="n">
        <f aca="false">F153*1163</f>
        <v>200210.45</v>
      </c>
      <c r="M153" s="57" t="n">
        <f aca="false">G153*9.5</f>
        <v>0</v>
      </c>
      <c r="O153" s="17"/>
    </row>
    <row r="154" customFormat="false" ht="35.05" hidden="false" customHeight="false" outlineLevel="0" collapsed="false">
      <c r="A154" s="69" t="n">
        <v>11</v>
      </c>
      <c r="B154" s="70" t="s">
        <v>143</v>
      </c>
      <c r="C154" s="71" t="n">
        <v>910</v>
      </c>
      <c r="D154" s="71" t="n">
        <v>2539.5</v>
      </c>
      <c r="E154" s="22" t="n">
        <v>7204.55</v>
      </c>
      <c r="F154" s="22" t="n">
        <v>27.45</v>
      </c>
      <c r="G154" s="22" t="n">
        <v>20.15</v>
      </c>
      <c r="H154" s="22" t="n">
        <v>173.51</v>
      </c>
      <c r="I154" s="57" t="n">
        <v>0</v>
      </c>
      <c r="J154" s="72" t="n">
        <f aca="false">K154/D154</f>
        <v>15.4834908446545</v>
      </c>
      <c r="K154" s="57" t="n">
        <f aca="false">L154+M154+E154</f>
        <v>39320.325</v>
      </c>
      <c r="L154" s="57" t="n">
        <f aca="false">F154*1163</f>
        <v>31924.35</v>
      </c>
      <c r="M154" s="57" t="n">
        <f aca="false">G154*9.5</f>
        <v>191.425</v>
      </c>
      <c r="O154" s="17"/>
    </row>
    <row r="155" customFormat="false" ht="23.85" hidden="false" customHeight="false" outlineLevel="0" collapsed="false">
      <c r="A155" s="69" t="n">
        <v>12</v>
      </c>
      <c r="B155" s="70" t="s">
        <v>144</v>
      </c>
      <c r="C155" s="71" t="n">
        <v>130</v>
      </c>
      <c r="D155" s="71" t="n">
        <v>2840.4</v>
      </c>
      <c r="E155" s="57" t="n">
        <v>10391.08</v>
      </c>
      <c r="F155" s="52"/>
      <c r="G155" s="52"/>
      <c r="H155" s="22" t="n">
        <v>229.84</v>
      </c>
      <c r="I155" s="52"/>
      <c r="J155" s="72" t="n">
        <f aca="false">K155/D155</f>
        <v>3.65831573017885</v>
      </c>
      <c r="K155" s="57" t="n">
        <f aca="false">L155+M155+E155</f>
        <v>10391.08</v>
      </c>
      <c r="L155" s="57" t="n">
        <f aca="false">F155*1163</f>
        <v>0</v>
      </c>
      <c r="M155" s="57" t="n">
        <f aca="false">G155*9.5</f>
        <v>0</v>
      </c>
      <c r="O155" s="17"/>
    </row>
    <row r="156" customFormat="false" ht="23.85" hidden="false" customHeight="false" outlineLevel="0" collapsed="false">
      <c r="A156" s="69" t="n">
        <v>13</v>
      </c>
      <c r="B156" s="70" t="s">
        <v>145</v>
      </c>
      <c r="C156" s="71" t="n">
        <v>50</v>
      </c>
      <c r="D156" s="71" t="n">
        <v>204.2</v>
      </c>
      <c r="E156" s="22" t="n">
        <v>424.75</v>
      </c>
      <c r="F156" s="25"/>
      <c r="G156" s="52"/>
      <c r="H156" s="22" t="n">
        <v>11.8</v>
      </c>
      <c r="I156" s="58"/>
      <c r="J156" s="72" t="n">
        <f aca="false">K156/D156</f>
        <v>2.08006856023506</v>
      </c>
      <c r="K156" s="57" t="n">
        <f aca="false">L156+M156+E156</f>
        <v>424.75</v>
      </c>
      <c r="L156" s="57" t="n">
        <f aca="false">F156*1163</f>
        <v>0</v>
      </c>
      <c r="M156" s="57" t="n">
        <f aca="false">G156*9.5</f>
        <v>0</v>
      </c>
      <c r="O156" s="17"/>
    </row>
    <row r="157" customFormat="false" ht="13.8" hidden="false" customHeight="false" outlineLevel="0" collapsed="false">
      <c r="A157" s="62"/>
      <c r="B157" s="63" t="s">
        <v>66</v>
      </c>
      <c r="C157" s="64" t="n">
        <f aca="false">SUM(C144:C156)</f>
        <v>7918</v>
      </c>
      <c r="D157" s="64" t="n">
        <f aca="false">SUM(D144:D156)</f>
        <v>63644.05</v>
      </c>
      <c r="E157" s="74" t="n">
        <f aca="false">SUM(E144:E156)</f>
        <v>141780.13</v>
      </c>
      <c r="F157" s="74" t="n">
        <f aca="false">SUM(F144:F156)</f>
        <v>1611.12</v>
      </c>
      <c r="G157" s="74" t="n">
        <f aca="false">SUM(G144:G156)</f>
        <v>8129.66</v>
      </c>
      <c r="H157" s="74" t="n">
        <f aca="false">SUM(H144:H156)</f>
        <v>6703.83</v>
      </c>
      <c r="I157" s="75" t="n">
        <f aca="false">SUM(I144:I156)</f>
        <v>14.5</v>
      </c>
      <c r="J157" s="67"/>
      <c r="K157" s="67"/>
      <c r="L157" s="67"/>
      <c r="M157" s="67"/>
      <c r="O157" s="76"/>
    </row>
    <row r="158" customFormat="false" ht="13.8" hidden="false" customHeight="false" outlineLevel="0" collapsed="false">
      <c r="A158" s="62"/>
      <c r="B158" s="63" t="s">
        <v>67</v>
      </c>
      <c r="C158" s="64"/>
      <c r="D158" s="64"/>
      <c r="E158" s="64"/>
      <c r="F158" s="64"/>
      <c r="G158" s="64"/>
      <c r="H158" s="64"/>
      <c r="I158" s="77"/>
      <c r="J158" s="77" t="n">
        <f aca="false">SUM(J144:J156)/13</f>
        <v>28.6606931472545</v>
      </c>
      <c r="K158" s="67"/>
      <c r="L158" s="67"/>
      <c r="M158" s="67"/>
      <c r="O158" s="76"/>
    </row>
    <row r="159" customFormat="false" ht="14.25" hidden="false" customHeight="true" outlineLevel="0" collapsed="false">
      <c r="C159" s="44"/>
      <c r="D159" s="44"/>
      <c r="E159" s="44"/>
      <c r="F159" s="44"/>
      <c r="G159" s="44"/>
      <c r="H159" s="44"/>
      <c r="I159" s="44"/>
      <c r="J159" s="44"/>
      <c r="K159" s="46"/>
      <c r="L159" s="46"/>
      <c r="M159" s="46"/>
      <c r="O159" s="76"/>
    </row>
    <row r="160" customFormat="false" ht="13.8" hidden="true" customHeight="fals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7.45" hidden="false" customHeight="true" outlineLevel="0" collapsed="false">
      <c r="F162" s="23"/>
      <c r="H162" s="44"/>
      <c r="I162" s="44"/>
      <c r="J162" s="44"/>
      <c r="O162" s="76"/>
    </row>
    <row r="163" customFormat="false" ht="7.45" hidden="false" customHeight="true" outlineLevel="0" collapsed="false">
      <c r="H163" s="44"/>
      <c r="I163" s="44"/>
      <c r="J163" s="44"/>
      <c r="O163" s="76"/>
    </row>
    <row r="164" customFormat="false" ht="7.45" hidden="false" customHeight="true" outlineLevel="0" collapsed="false">
      <c r="H164" s="44"/>
      <c r="I164" s="44"/>
      <c r="J164" s="44"/>
      <c r="O164" s="76"/>
    </row>
    <row r="165" customFormat="false" ht="25.5" hidden="false" customHeight="true" outlineLevel="0" collapsed="false">
      <c r="A165" s="4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/>
      <c r="G165" s="5"/>
      <c r="H165" s="5"/>
      <c r="I165" s="5"/>
      <c r="J165" s="5" t="s">
        <v>6</v>
      </c>
      <c r="K165" s="5" t="s">
        <v>7</v>
      </c>
      <c r="L165" s="5"/>
      <c r="M165" s="5"/>
      <c r="O165" s="76"/>
    </row>
    <row r="166" customFormat="false" ht="35.05" hidden="false" customHeight="false" outlineLevel="0" collapsed="false">
      <c r="A166" s="4"/>
      <c r="B166" s="5"/>
      <c r="C166" s="5"/>
      <c r="D166" s="5"/>
      <c r="E166" s="5" t="s">
        <v>8</v>
      </c>
      <c r="F166" s="5" t="s">
        <v>9</v>
      </c>
      <c r="G166" s="5" t="s">
        <v>10</v>
      </c>
      <c r="H166" s="5" t="s">
        <v>11</v>
      </c>
      <c r="I166" s="5" t="s">
        <v>12</v>
      </c>
      <c r="J166" s="5"/>
      <c r="K166" s="5" t="s">
        <v>13</v>
      </c>
      <c r="L166" s="5" t="s">
        <v>14</v>
      </c>
      <c r="M166" s="5" t="s">
        <v>15</v>
      </c>
      <c r="O166" s="76"/>
    </row>
    <row r="167" customFormat="false" ht="13.8" hidden="false" customHeight="false" outlineLevel="0" collapsed="false">
      <c r="A167" s="48" t="s">
        <v>146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O167" s="76"/>
    </row>
    <row r="168" customFormat="false" ht="17.15" hidden="false" customHeight="true" outlineLevel="0" collapsed="false">
      <c r="A168" s="49" t="n">
        <v>1</v>
      </c>
      <c r="B168" s="37" t="s">
        <v>147</v>
      </c>
      <c r="C168" s="50" t="n">
        <v>50</v>
      </c>
      <c r="D168" s="50" t="n">
        <v>122.1</v>
      </c>
      <c r="E168" s="78" t="n">
        <v>6133.64</v>
      </c>
      <c r="F168" s="79"/>
      <c r="G168" s="79"/>
      <c r="H168" s="80"/>
      <c r="I168" s="80"/>
      <c r="J168" s="81" t="n">
        <f aca="false">K168/D168</f>
        <v>50.2345618345618</v>
      </c>
      <c r="K168" s="82" t="n">
        <f aca="false">L168+M168+E168</f>
        <v>6133.64</v>
      </c>
      <c r="L168" s="83" t="n">
        <f aca="false">F168*1163</f>
        <v>0</v>
      </c>
      <c r="M168" s="83" t="n">
        <f aca="false">G168*9.5</f>
        <v>0</v>
      </c>
      <c r="O168" s="76"/>
    </row>
    <row r="169" customFormat="false" ht="23.85" hidden="false" customHeight="false" outlineLevel="0" collapsed="false">
      <c r="A169" s="49" t="n">
        <v>2</v>
      </c>
      <c r="B169" s="37" t="s">
        <v>148</v>
      </c>
      <c r="C169" s="50" t="n">
        <v>50</v>
      </c>
      <c r="D169" s="50" t="n">
        <v>426.8</v>
      </c>
      <c r="E169" s="78" t="n">
        <v>633.7</v>
      </c>
      <c r="F169" s="78" t="n">
        <v>14.58</v>
      </c>
      <c r="G169" s="79"/>
      <c r="H169" s="78" t="n">
        <v>4.45</v>
      </c>
      <c r="I169" s="78" t="n">
        <v>1.15</v>
      </c>
      <c r="J169" s="81" t="n">
        <f aca="false">K169/D169</f>
        <v>41.2142455482662</v>
      </c>
      <c r="K169" s="82" t="n">
        <f aca="false">L169+M169+E169</f>
        <v>17590.24</v>
      </c>
      <c r="L169" s="82" t="n">
        <f aca="false">F169*1163</f>
        <v>16956.54</v>
      </c>
      <c r="M169" s="83" t="n">
        <f aca="false">G169*9.5</f>
        <v>0</v>
      </c>
      <c r="O169" s="76"/>
    </row>
    <row r="170" customFormat="false" ht="23.85" hidden="false" customHeight="true" outlineLevel="0" collapsed="false">
      <c r="A170" s="49" t="n">
        <v>3</v>
      </c>
      <c r="B170" s="37" t="s">
        <v>149</v>
      </c>
      <c r="C170" s="50" t="n">
        <v>90</v>
      </c>
      <c r="D170" s="50" t="n">
        <v>761.3</v>
      </c>
      <c r="E170" s="78" t="n">
        <v>407.58</v>
      </c>
      <c r="F170" s="78" t="n">
        <v>23.55</v>
      </c>
      <c r="G170" s="79"/>
      <c r="H170" s="78" t="n">
        <v>8.22</v>
      </c>
      <c r="I170" s="78" t="n">
        <v>2</v>
      </c>
      <c r="J170" s="81" t="n">
        <f aca="false">K170/D170</f>
        <v>36.5115329042428</v>
      </c>
      <c r="K170" s="82" t="n">
        <f aca="false">L170+M170+E170</f>
        <v>27796.23</v>
      </c>
      <c r="L170" s="83" t="n">
        <f aca="false">F170*1163</f>
        <v>27388.65</v>
      </c>
      <c r="M170" s="83" t="n">
        <f aca="false">G170*9.5</f>
        <v>0</v>
      </c>
      <c r="O170" s="76"/>
    </row>
    <row r="171" customFormat="false" ht="13.8" hidden="false" customHeight="false" outlineLevel="0" collapsed="false">
      <c r="A171" s="49" t="n">
        <v>4</v>
      </c>
      <c r="B171" s="37" t="s">
        <v>150</v>
      </c>
      <c r="C171" s="50" t="n">
        <v>13</v>
      </c>
      <c r="D171" s="50" t="n">
        <v>273.5</v>
      </c>
      <c r="E171" s="78" t="n">
        <v>8668.48</v>
      </c>
      <c r="F171" s="79"/>
      <c r="G171" s="79"/>
      <c r="H171" s="78" t="n">
        <v>4.83</v>
      </c>
      <c r="I171" s="80"/>
      <c r="J171" s="81" t="n">
        <f aca="false">K171/D171</f>
        <v>31.6946252285192</v>
      </c>
      <c r="K171" s="82" t="n">
        <f aca="false">L171+M171+E171</f>
        <v>8668.48</v>
      </c>
      <c r="L171" s="83" t="n">
        <f aca="false">F171*1163</f>
        <v>0</v>
      </c>
      <c r="M171" s="83" t="n">
        <f aca="false">G171*9.5</f>
        <v>0</v>
      </c>
      <c r="O171" s="76"/>
    </row>
    <row r="172" customFormat="false" ht="23.85" hidden="false" customHeight="false" outlineLevel="0" collapsed="false">
      <c r="A172" s="49" t="n">
        <v>5</v>
      </c>
      <c r="B172" s="37" t="s">
        <v>151</v>
      </c>
      <c r="C172" s="50" t="n">
        <v>28</v>
      </c>
      <c r="D172" s="50" t="n">
        <v>150</v>
      </c>
      <c r="E172" s="78" t="n">
        <v>4174.58</v>
      </c>
      <c r="F172" s="79"/>
      <c r="G172" s="79"/>
      <c r="H172" s="79"/>
      <c r="I172" s="79"/>
      <c r="J172" s="81" t="n">
        <f aca="false">K172/D172</f>
        <v>27.8305333333333</v>
      </c>
      <c r="K172" s="82" t="n">
        <f aca="false">L172+M172+E172</f>
        <v>4174.58</v>
      </c>
      <c r="L172" s="83" t="n">
        <f aca="false">F172*1163</f>
        <v>0</v>
      </c>
      <c r="M172" s="83" t="n">
        <f aca="false">G172*9.5</f>
        <v>0</v>
      </c>
      <c r="O172" s="76"/>
    </row>
    <row r="173" customFormat="false" ht="13.8" hidden="false" customHeight="false" outlineLevel="0" collapsed="false">
      <c r="A173" s="49" t="n">
        <v>6</v>
      </c>
      <c r="B173" s="37" t="s">
        <v>152</v>
      </c>
      <c r="C173" s="50" t="n">
        <v>20</v>
      </c>
      <c r="D173" s="50" t="n">
        <v>417.57</v>
      </c>
      <c r="E173" s="78" t="n">
        <v>382.11</v>
      </c>
      <c r="F173" s="79"/>
      <c r="G173" s="78" t="n">
        <v>1014.64</v>
      </c>
      <c r="H173" s="78" t="n">
        <v>2.56</v>
      </c>
      <c r="I173" s="80"/>
      <c r="J173" s="81" t="n">
        <f aca="false">K173/D173</f>
        <v>23.9988265440525</v>
      </c>
      <c r="K173" s="82" t="n">
        <f aca="false">L173+M173+E173</f>
        <v>10021.19</v>
      </c>
      <c r="L173" s="83" t="n">
        <f aca="false">F173*1163</f>
        <v>0</v>
      </c>
      <c r="M173" s="83" t="n">
        <f aca="false">G173*9.5</f>
        <v>9639.08</v>
      </c>
      <c r="O173" s="76"/>
    </row>
    <row r="174" customFormat="false" ht="13.8" hidden="false" customHeight="false" outlineLevel="0" collapsed="false">
      <c r="A174" s="49" t="n">
        <v>7</v>
      </c>
      <c r="B174" s="37" t="s">
        <v>153</v>
      </c>
      <c r="C174" s="50" t="n">
        <v>65</v>
      </c>
      <c r="D174" s="50" t="n">
        <v>1025.9</v>
      </c>
      <c r="E174" s="78" t="n">
        <v>815.92</v>
      </c>
      <c r="F174" s="79"/>
      <c r="G174" s="78" t="n">
        <v>2403.49</v>
      </c>
      <c r="H174" s="78" t="n">
        <v>8</v>
      </c>
      <c r="I174" s="80"/>
      <c r="J174" s="81" t="n">
        <f aca="false">K174/D174</f>
        <v>23.0520274880593</v>
      </c>
      <c r="K174" s="82" t="n">
        <f aca="false">L174+M174+E174</f>
        <v>23649.075</v>
      </c>
      <c r="L174" s="83" t="n">
        <f aca="false">F174*1163</f>
        <v>0</v>
      </c>
      <c r="M174" s="83" t="n">
        <f aca="false">G174*9.5</f>
        <v>22833.155</v>
      </c>
      <c r="O174" s="76"/>
    </row>
    <row r="175" customFormat="false" ht="13.8" hidden="false" customHeight="false" outlineLevel="0" collapsed="false">
      <c r="A175" s="49" t="n">
        <v>8</v>
      </c>
      <c r="B175" s="37" t="s">
        <v>154</v>
      </c>
      <c r="C175" s="50" t="n">
        <v>52</v>
      </c>
      <c r="D175" s="50" t="n">
        <v>1060.2</v>
      </c>
      <c r="E175" s="78" t="n">
        <v>280.93</v>
      </c>
      <c r="F175" s="78" t="n">
        <v>19.65</v>
      </c>
      <c r="G175" s="79"/>
      <c r="H175" s="78" t="n">
        <v>7.29</v>
      </c>
      <c r="I175" s="79"/>
      <c r="J175" s="81" t="n">
        <f aca="false">K175/D175</f>
        <v>21.8202980569704</v>
      </c>
      <c r="K175" s="82" t="n">
        <f aca="false">L175+M175+E175</f>
        <v>23133.88</v>
      </c>
      <c r="L175" s="83" t="n">
        <f aca="false">F175*1163</f>
        <v>22852.95</v>
      </c>
      <c r="M175" s="83" t="n">
        <f aca="false">G175*9.5</f>
        <v>0</v>
      </c>
      <c r="O175" s="76"/>
    </row>
    <row r="176" customFormat="false" ht="13.8" hidden="false" customHeight="false" outlineLevel="0" collapsed="false">
      <c r="A176" s="49" t="n">
        <v>9</v>
      </c>
      <c r="B176" s="37" t="s">
        <v>155</v>
      </c>
      <c r="C176" s="50" t="n">
        <v>8</v>
      </c>
      <c r="D176" s="50" t="n">
        <v>285</v>
      </c>
      <c r="E176" s="78" t="n">
        <v>96.84</v>
      </c>
      <c r="F176" s="79"/>
      <c r="G176" s="78" t="n">
        <v>633.37</v>
      </c>
      <c r="H176" s="78" t="n">
        <v>1</v>
      </c>
      <c r="I176" s="80"/>
      <c r="J176" s="81" t="n">
        <f aca="false">K176/D176</f>
        <v>21.4521228070175</v>
      </c>
      <c r="K176" s="82" t="n">
        <f aca="false">L176+M176+E176</f>
        <v>6113.855</v>
      </c>
      <c r="L176" s="83" t="n">
        <f aca="false">F176*1163</f>
        <v>0</v>
      </c>
      <c r="M176" s="83" t="n">
        <f aca="false">G176*9.5</f>
        <v>6017.015</v>
      </c>
      <c r="O176" s="76"/>
    </row>
    <row r="177" customFormat="false" ht="29.85" hidden="false" customHeight="true" outlineLevel="0" collapsed="false">
      <c r="A177" s="49" t="n">
        <v>10</v>
      </c>
      <c r="B177" s="37" t="s">
        <v>156</v>
      </c>
      <c r="C177" s="50" t="n">
        <v>200</v>
      </c>
      <c r="D177" s="50" t="n">
        <v>1766.1</v>
      </c>
      <c r="E177" s="78" t="n">
        <v>497</v>
      </c>
      <c r="F177" s="78" t="n">
        <v>29.48</v>
      </c>
      <c r="G177" s="79"/>
      <c r="H177" s="78" t="n">
        <v>15.57</v>
      </c>
      <c r="I177" s="79"/>
      <c r="J177" s="81" t="n">
        <f aca="false">K177/D177</f>
        <v>19.694377441821</v>
      </c>
      <c r="K177" s="82" t="n">
        <f aca="false">L177+M177+E177</f>
        <v>34782.24</v>
      </c>
      <c r="L177" s="83" t="n">
        <f aca="false">F177*1163</f>
        <v>34285.24</v>
      </c>
      <c r="M177" s="83" t="n">
        <f aca="false">G177*9.5</f>
        <v>0</v>
      </c>
      <c r="O177" s="76"/>
    </row>
    <row r="178" customFormat="false" ht="13.8" hidden="false" customHeight="false" outlineLevel="0" collapsed="false">
      <c r="A178" s="49" t="n">
        <v>11</v>
      </c>
      <c r="B178" s="37" t="s">
        <v>157</v>
      </c>
      <c r="C178" s="50" t="n">
        <v>20</v>
      </c>
      <c r="D178" s="50" t="n">
        <v>170.4</v>
      </c>
      <c r="E178" s="78" t="n">
        <v>69.44</v>
      </c>
      <c r="F178" s="79"/>
      <c r="G178" s="78" t="n">
        <v>339.28</v>
      </c>
      <c r="H178" s="79"/>
      <c r="I178" s="79"/>
      <c r="J178" s="81" t="n">
        <f aca="false">K178/D178</f>
        <v>19.3227699530516</v>
      </c>
      <c r="K178" s="82" t="n">
        <f aca="false">L178+M178+E178</f>
        <v>3292.6</v>
      </c>
      <c r="L178" s="83" t="n">
        <f aca="false">F178*1163</f>
        <v>0</v>
      </c>
      <c r="M178" s="83" t="n">
        <f aca="false">G178*9.5</f>
        <v>3223.16</v>
      </c>
      <c r="O178" s="76"/>
    </row>
    <row r="179" customFormat="false" ht="13.8" hidden="false" customHeight="false" outlineLevel="0" collapsed="false">
      <c r="A179" s="49" t="n">
        <v>12</v>
      </c>
      <c r="B179" s="37" t="s">
        <v>158</v>
      </c>
      <c r="C179" s="50" t="n">
        <v>500</v>
      </c>
      <c r="D179" s="50" t="n">
        <v>2129.3</v>
      </c>
      <c r="E179" s="78" t="n">
        <v>2007.5</v>
      </c>
      <c r="F179" s="78" t="n">
        <v>32.67</v>
      </c>
      <c r="G179" s="79"/>
      <c r="H179" s="78" t="n">
        <v>22.74</v>
      </c>
      <c r="I179" s="79"/>
      <c r="J179" s="81" t="n">
        <f aca="false">K179/D179</f>
        <v>18.786789085615</v>
      </c>
      <c r="K179" s="82" t="n">
        <f aca="false">L179+M179+E179</f>
        <v>40002.71</v>
      </c>
      <c r="L179" s="83" t="n">
        <f aca="false">F179*1163</f>
        <v>37995.21</v>
      </c>
      <c r="M179" s="83" t="n">
        <f aca="false">G179*9.5</f>
        <v>0</v>
      </c>
      <c r="O179" s="76"/>
    </row>
    <row r="180" customFormat="false" ht="13.8" hidden="false" customHeight="false" outlineLevel="0" collapsed="false">
      <c r="A180" s="49" t="n">
        <v>13</v>
      </c>
      <c r="B180" s="37" t="s">
        <v>159</v>
      </c>
      <c r="C180" s="50" t="n">
        <v>701</v>
      </c>
      <c r="D180" s="50" t="n">
        <v>2911</v>
      </c>
      <c r="E180" s="78" t="n">
        <v>1000.8</v>
      </c>
      <c r="F180" s="78" t="n">
        <v>42.77</v>
      </c>
      <c r="G180" s="79"/>
      <c r="H180" s="78" t="n">
        <v>27.39</v>
      </c>
      <c r="I180" s="79"/>
      <c r="J180" s="81" t="n">
        <f aca="false">K180/D180</f>
        <v>17.431229817932</v>
      </c>
      <c r="K180" s="82" t="n">
        <f aca="false">L180+M180+E180</f>
        <v>50742.31</v>
      </c>
      <c r="L180" s="83" t="n">
        <f aca="false">F180*1163</f>
        <v>49741.51</v>
      </c>
      <c r="M180" s="83" t="n">
        <f aca="false">G180*9.5</f>
        <v>0</v>
      </c>
      <c r="O180" s="76"/>
    </row>
    <row r="181" customFormat="false" ht="23.85" hidden="false" customHeight="false" outlineLevel="0" collapsed="false">
      <c r="A181" s="49" t="n">
        <v>14</v>
      </c>
      <c r="B181" s="37" t="s">
        <v>160</v>
      </c>
      <c r="C181" s="50" t="n">
        <v>1151</v>
      </c>
      <c r="D181" s="50" t="n">
        <v>3136.7</v>
      </c>
      <c r="E181" s="78" t="n">
        <v>4382.41</v>
      </c>
      <c r="F181" s="78" t="n">
        <v>42.61</v>
      </c>
      <c r="G181" s="79"/>
      <c r="H181" s="78" t="n">
        <v>41.7</v>
      </c>
      <c r="I181" s="79"/>
      <c r="J181" s="81" t="n">
        <f aca="false">K181/D181</f>
        <v>17.195727994389</v>
      </c>
      <c r="K181" s="82" t="n">
        <f aca="false">L181+M181+E181</f>
        <v>53937.84</v>
      </c>
      <c r="L181" s="83" t="n">
        <f aca="false">F181*1163</f>
        <v>49555.43</v>
      </c>
      <c r="M181" s="83" t="n">
        <f aca="false">G181*9.5</f>
        <v>0</v>
      </c>
      <c r="O181" s="76"/>
    </row>
    <row r="182" customFormat="false" ht="13.8" hidden="false" customHeight="false" outlineLevel="0" collapsed="false">
      <c r="A182" s="49" t="n">
        <v>15</v>
      </c>
      <c r="B182" s="37" t="s">
        <v>161</v>
      </c>
      <c r="C182" s="50" t="n">
        <v>410</v>
      </c>
      <c r="D182" s="50" t="n">
        <v>1300.8</v>
      </c>
      <c r="E182" s="78" t="n">
        <v>476.39</v>
      </c>
      <c r="F182" s="78" t="n">
        <v>18.58</v>
      </c>
      <c r="G182" s="79"/>
      <c r="H182" s="78" t="n">
        <v>24.4</v>
      </c>
      <c r="I182" s="79"/>
      <c r="J182" s="81" t="n">
        <f aca="false">K182/D182</f>
        <v>16.9779597170972</v>
      </c>
      <c r="K182" s="82" t="n">
        <f aca="false">L182+M182+E182</f>
        <v>22084.93</v>
      </c>
      <c r="L182" s="83" t="n">
        <f aca="false">F182*1163</f>
        <v>21608.54</v>
      </c>
      <c r="M182" s="83" t="n">
        <f aca="false">G182*9.5</f>
        <v>0</v>
      </c>
      <c r="O182" s="76"/>
    </row>
    <row r="183" customFormat="false" ht="13.8" hidden="false" customHeight="false" outlineLevel="0" collapsed="false">
      <c r="A183" s="49" t="n">
        <v>16</v>
      </c>
      <c r="B183" s="37" t="s">
        <v>162</v>
      </c>
      <c r="C183" s="50" t="n">
        <v>10</v>
      </c>
      <c r="D183" s="50" t="n">
        <v>372.8</v>
      </c>
      <c r="E183" s="78" t="n">
        <v>463.19</v>
      </c>
      <c r="F183" s="79"/>
      <c r="G183" s="78" t="n">
        <v>566.08</v>
      </c>
      <c r="H183" s="80"/>
      <c r="I183" s="80"/>
      <c r="J183" s="81" t="n">
        <f aca="false">K183/D183</f>
        <v>15.6677843347639</v>
      </c>
      <c r="K183" s="82" t="n">
        <f aca="false">L183+M183+E183</f>
        <v>5840.95</v>
      </c>
      <c r="L183" s="83" t="n">
        <f aca="false">F183*1163</f>
        <v>0</v>
      </c>
      <c r="M183" s="83" t="n">
        <f aca="false">G183*9.5</f>
        <v>5377.76</v>
      </c>
      <c r="O183" s="76"/>
    </row>
    <row r="184" customFormat="false" ht="13.8" hidden="false" customHeight="false" outlineLevel="0" collapsed="false">
      <c r="A184" s="49" t="n">
        <v>17</v>
      </c>
      <c r="B184" s="37" t="s">
        <v>163</v>
      </c>
      <c r="C184" s="50" t="n">
        <v>6</v>
      </c>
      <c r="D184" s="50" t="n">
        <v>26</v>
      </c>
      <c r="E184" s="78" t="n">
        <v>4</v>
      </c>
      <c r="F184" s="79"/>
      <c r="G184" s="78" t="n">
        <v>22.15</v>
      </c>
      <c r="H184" s="79"/>
      <c r="I184" s="79"/>
      <c r="J184" s="81" t="n">
        <f aca="false">K184/D184</f>
        <v>8.24711538461538</v>
      </c>
      <c r="K184" s="82" t="n">
        <f aca="false">L184+M184+E184</f>
        <v>214.425</v>
      </c>
      <c r="L184" s="83" t="n">
        <f aca="false">F184*1163</f>
        <v>0</v>
      </c>
      <c r="M184" s="83" t="n">
        <f aca="false">G184*9.5</f>
        <v>210.425</v>
      </c>
      <c r="O184" s="76"/>
    </row>
    <row r="185" customFormat="false" ht="13.8" hidden="false" customHeight="false" outlineLevel="0" collapsed="false">
      <c r="A185" s="49" t="n">
        <v>18</v>
      </c>
      <c r="B185" s="37" t="s">
        <v>164</v>
      </c>
      <c r="C185" s="50" t="n">
        <v>64</v>
      </c>
      <c r="D185" s="50" t="n">
        <v>236.7</v>
      </c>
      <c r="E185" s="78" t="n">
        <v>745.41</v>
      </c>
      <c r="F185" s="79"/>
      <c r="G185" s="79"/>
      <c r="H185" s="78" t="n">
        <v>1</v>
      </c>
      <c r="I185" s="78" t="n">
        <v>1</v>
      </c>
      <c r="J185" s="81" t="n">
        <f aca="false">K185/D185</f>
        <v>3.14917617237009</v>
      </c>
      <c r="K185" s="82" t="n">
        <f aca="false">L185+M185+E185</f>
        <v>745.41</v>
      </c>
      <c r="L185" s="83" t="n">
        <f aca="false">F185*1163</f>
        <v>0</v>
      </c>
      <c r="M185" s="83" t="n">
        <f aca="false">G185*9.5</f>
        <v>0</v>
      </c>
      <c r="O185" s="76"/>
    </row>
    <row r="186" customFormat="false" ht="23.85" hidden="false" customHeight="true" outlineLevel="0" collapsed="false">
      <c r="A186" s="49" t="n">
        <v>19</v>
      </c>
      <c r="B186" s="37" t="s">
        <v>165</v>
      </c>
      <c r="C186" s="50" t="n">
        <v>64</v>
      </c>
      <c r="D186" s="50" t="n">
        <v>376.7</v>
      </c>
      <c r="E186" s="78" t="n">
        <v>949.61</v>
      </c>
      <c r="F186" s="79"/>
      <c r="G186" s="79"/>
      <c r="H186" s="78" t="n">
        <v>2</v>
      </c>
      <c r="I186" s="80"/>
      <c r="J186" s="81" t="n">
        <f aca="false">K186/D186</f>
        <v>2.5208654101407</v>
      </c>
      <c r="K186" s="82" t="n">
        <f aca="false">L186+M186+E186</f>
        <v>949.61</v>
      </c>
      <c r="L186" s="83" t="n">
        <f aca="false">F186*1163</f>
        <v>0</v>
      </c>
      <c r="M186" s="83" t="n">
        <f aca="false">G186*9.5</f>
        <v>0</v>
      </c>
      <c r="O186" s="76"/>
    </row>
    <row r="187" customFormat="false" ht="23.85" hidden="false" customHeight="false" outlineLevel="0" collapsed="false">
      <c r="A187" s="49" t="n">
        <v>20</v>
      </c>
      <c r="B187" s="37" t="s">
        <v>166</v>
      </c>
      <c r="C187" s="50" t="n">
        <v>90</v>
      </c>
      <c r="D187" s="50" t="n">
        <v>143.2</v>
      </c>
      <c r="E187" s="78" t="n">
        <v>238</v>
      </c>
      <c r="F187" s="79"/>
      <c r="G187" s="79"/>
      <c r="H187" s="78" t="n">
        <v>2.61</v>
      </c>
      <c r="I187" s="78" t="n">
        <v>0</v>
      </c>
      <c r="J187" s="81" t="n">
        <f aca="false">K187/D187</f>
        <v>1.66201117318436</v>
      </c>
      <c r="K187" s="82" t="n">
        <f aca="false">L187+M187+E187</f>
        <v>238</v>
      </c>
      <c r="L187" s="83" t="n">
        <f aca="false">F187*1163</f>
        <v>0</v>
      </c>
      <c r="M187" s="83" t="n">
        <f aca="false">G187*9.5</f>
        <v>0</v>
      </c>
      <c r="O187" s="76"/>
    </row>
    <row r="188" customFormat="false" ht="25.35" hidden="false" customHeight="true" outlineLevel="0" collapsed="false">
      <c r="A188" s="49" t="n">
        <v>21</v>
      </c>
      <c r="B188" s="37" t="s">
        <v>167</v>
      </c>
      <c r="C188" s="50" t="n">
        <v>11</v>
      </c>
      <c r="D188" s="50" t="n">
        <v>600.23</v>
      </c>
      <c r="E188" s="78" t="n">
        <v>942.33</v>
      </c>
      <c r="F188" s="79"/>
      <c r="G188" s="79"/>
      <c r="H188" s="84"/>
      <c r="I188" s="79"/>
      <c r="J188" s="81" t="n">
        <f aca="false">K188/D188</f>
        <v>1.5699481865285</v>
      </c>
      <c r="K188" s="82" t="n">
        <f aca="false">L188+M188+E188</f>
        <v>942.33</v>
      </c>
      <c r="L188" s="83" t="n">
        <f aca="false">F188*1163</f>
        <v>0</v>
      </c>
      <c r="M188" s="83" t="n">
        <f aca="false">G188*9.5</f>
        <v>0</v>
      </c>
      <c r="O188" s="76"/>
    </row>
    <row r="189" customFormat="false" ht="13.8" hidden="false" customHeight="false" outlineLevel="0" collapsed="false">
      <c r="A189" s="49" t="n">
        <v>22</v>
      </c>
      <c r="B189" s="37" t="s">
        <v>168</v>
      </c>
      <c r="C189" s="50" t="n">
        <v>50</v>
      </c>
      <c r="D189" s="50" t="n">
        <v>45</v>
      </c>
      <c r="E189" s="78" t="n">
        <v>61.82</v>
      </c>
      <c r="F189" s="79"/>
      <c r="G189" s="79"/>
      <c r="H189" s="80"/>
      <c r="I189" s="80"/>
      <c r="J189" s="81" t="n">
        <f aca="false">K189/D189</f>
        <v>1.37377777777778</v>
      </c>
      <c r="K189" s="82" t="n">
        <f aca="false">L189+M189+E189</f>
        <v>61.82</v>
      </c>
      <c r="L189" s="83" t="n">
        <f aca="false">F189*1163</f>
        <v>0</v>
      </c>
      <c r="M189" s="83" t="n">
        <f aca="false">G189*9.5</f>
        <v>0</v>
      </c>
      <c r="O189" s="76"/>
    </row>
    <row r="190" customFormat="false" ht="13.8" hidden="false" customHeight="false" outlineLevel="0" collapsed="false">
      <c r="A190" s="49" t="n">
        <v>23</v>
      </c>
      <c r="B190" s="37" t="s">
        <v>169</v>
      </c>
      <c r="C190" s="50" t="n">
        <v>63</v>
      </c>
      <c r="D190" s="50" t="n">
        <v>198.3</v>
      </c>
      <c r="E190" s="78" t="n">
        <v>262.68</v>
      </c>
      <c r="F190" s="79"/>
      <c r="G190" s="79"/>
      <c r="H190" s="78" t="n">
        <v>2</v>
      </c>
      <c r="I190" s="80"/>
      <c r="J190" s="81" t="n">
        <f aca="false">K190/D190</f>
        <v>1.32465960665658</v>
      </c>
      <c r="K190" s="82" t="n">
        <f aca="false">L190+M190+E190</f>
        <v>262.68</v>
      </c>
      <c r="L190" s="83" t="n">
        <f aca="false">F190*1163</f>
        <v>0</v>
      </c>
      <c r="M190" s="83" t="n">
        <f aca="false">G190*9.5</f>
        <v>0</v>
      </c>
      <c r="O190" s="76"/>
    </row>
    <row r="191" customFormat="false" ht="13.8" hidden="false" customHeight="false" outlineLevel="0" collapsed="false">
      <c r="A191" s="49" t="n">
        <v>24</v>
      </c>
      <c r="B191" s="37" t="s">
        <v>170</v>
      </c>
      <c r="C191" s="50" t="n">
        <v>47</v>
      </c>
      <c r="D191" s="50" t="n">
        <v>194.4</v>
      </c>
      <c r="E191" s="78" t="n">
        <v>223.04</v>
      </c>
      <c r="F191" s="79"/>
      <c r="G191" s="79"/>
      <c r="H191" s="78" t="n">
        <v>3.61</v>
      </c>
      <c r="I191" s="80"/>
      <c r="J191" s="81" t="n">
        <f aca="false">K191/D191</f>
        <v>1.14732510288066</v>
      </c>
      <c r="K191" s="82" t="n">
        <f aca="false">L191+M191+E191</f>
        <v>223.04</v>
      </c>
      <c r="L191" s="83" t="n">
        <f aca="false">F191*1163</f>
        <v>0</v>
      </c>
      <c r="M191" s="83" t="n">
        <f aca="false">G191*9.5</f>
        <v>0</v>
      </c>
      <c r="O191" s="76"/>
    </row>
    <row r="192" customFormat="false" ht="13.8" hidden="false" customHeight="false" outlineLevel="0" collapsed="false">
      <c r="A192" s="49" t="n">
        <v>25</v>
      </c>
      <c r="B192" s="37" t="s">
        <v>171</v>
      </c>
      <c r="C192" s="50" t="n">
        <v>20</v>
      </c>
      <c r="D192" s="50" t="n">
        <v>372.8</v>
      </c>
      <c r="E192" s="78" t="n">
        <v>419.01</v>
      </c>
      <c r="F192" s="79"/>
      <c r="G192" s="79"/>
      <c r="H192" s="80"/>
      <c r="I192" s="80"/>
      <c r="J192" s="81" t="n">
        <f aca="false">K192/D192</f>
        <v>1.12395386266094</v>
      </c>
      <c r="K192" s="82" t="n">
        <f aca="false">L192+M192+E192</f>
        <v>419.01</v>
      </c>
      <c r="L192" s="83" t="n">
        <f aca="false">F192*1163</f>
        <v>0</v>
      </c>
      <c r="M192" s="83" t="n">
        <f aca="false">G192*9.5</f>
        <v>0</v>
      </c>
      <c r="O192" s="76"/>
    </row>
    <row r="193" customFormat="false" ht="23.85" hidden="false" customHeight="false" outlineLevel="0" collapsed="false">
      <c r="A193" s="49" t="n">
        <v>26</v>
      </c>
      <c r="B193" s="37" t="s">
        <v>172</v>
      </c>
      <c r="C193" s="50" t="n">
        <v>127</v>
      </c>
      <c r="D193" s="50" t="n">
        <v>422</v>
      </c>
      <c r="E193" s="78" t="n">
        <v>470.39</v>
      </c>
      <c r="F193" s="79"/>
      <c r="G193" s="79"/>
      <c r="H193" s="78" t="n">
        <v>9.22</v>
      </c>
      <c r="I193" s="80"/>
      <c r="J193" s="81" t="n">
        <f aca="false">K193/D193</f>
        <v>1.1146682464455</v>
      </c>
      <c r="K193" s="82" t="n">
        <f aca="false">L193+M193+E193</f>
        <v>470.39</v>
      </c>
      <c r="L193" s="83" t="n">
        <f aca="false">F193*1163</f>
        <v>0</v>
      </c>
      <c r="M193" s="83" t="n">
        <f aca="false">G193*9.5</f>
        <v>0</v>
      </c>
      <c r="O193" s="76"/>
    </row>
    <row r="194" customFormat="false" ht="26.1" hidden="false" customHeight="true" outlineLevel="0" collapsed="false">
      <c r="A194" s="49" t="n">
        <v>27</v>
      </c>
      <c r="B194" s="37" t="s">
        <v>173</v>
      </c>
      <c r="C194" s="50" t="n">
        <v>20</v>
      </c>
      <c r="D194" s="50" t="n">
        <v>987</v>
      </c>
      <c r="E194" s="78" t="n">
        <v>928.2</v>
      </c>
      <c r="F194" s="79"/>
      <c r="G194" s="79"/>
      <c r="H194" s="78" t="n">
        <v>4.56</v>
      </c>
      <c r="I194" s="79"/>
      <c r="J194" s="81" t="n">
        <f aca="false">K194/D194</f>
        <v>0.940425531914894</v>
      </c>
      <c r="K194" s="82" t="n">
        <f aca="false">L194+M194+E194</f>
        <v>928.2</v>
      </c>
      <c r="L194" s="83" t="n">
        <f aca="false">F194*1163</f>
        <v>0</v>
      </c>
      <c r="M194" s="83" t="n">
        <f aca="false">G194*9.5</f>
        <v>0</v>
      </c>
      <c r="O194" s="76"/>
    </row>
    <row r="195" customFormat="false" ht="23.85" hidden="false" customHeight="false" outlineLevel="0" collapsed="false">
      <c r="A195" s="49" t="n">
        <v>28</v>
      </c>
      <c r="B195" s="37" t="s">
        <v>174</v>
      </c>
      <c r="C195" s="50" t="n">
        <v>114</v>
      </c>
      <c r="D195" s="50" t="n">
        <v>471.9</v>
      </c>
      <c r="E195" s="78" t="n">
        <v>415.13</v>
      </c>
      <c r="F195" s="79"/>
      <c r="G195" s="79"/>
      <c r="H195" s="78" t="n">
        <v>4</v>
      </c>
      <c r="I195" s="78" t="n">
        <v>1.61</v>
      </c>
      <c r="J195" s="81" t="n">
        <f aca="false">K195/D195</f>
        <v>0.879699088789998</v>
      </c>
      <c r="K195" s="82" t="n">
        <f aca="false">L195+M195+E195</f>
        <v>415.13</v>
      </c>
      <c r="L195" s="83" t="n">
        <f aca="false">F195*1163</f>
        <v>0</v>
      </c>
      <c r="M195" s="83" t="n">
        <f aca="false">G195*9.5</f>
        <v>0</v>
      </c>
      <c r="O195" s="76"/>
    </row>
    <row r="196" customFormat="false" ht="13.8" hidden="false" customHeight="false" outlineLevel="0" collapsed="false">
      <c r="A196" s="49" t="n">
        <v>29</v>
      </c>
      <c r="B196" s="37" t="s">
        <v>175</v>
      </c>
      <c r="C196" s="50" t="n">
        <v>62</v>
      </c>
      <c r="D196" s="50" t="n">
        <v>154.2</v>
      </c>
      <c r="E196" s="78" t="n">
        <v>118.66</v>
      </c>
      <c r="F196" s="79"/>
      <c r="G196" s="79"/>
      <c r="H196" s="78" t="n">
        <v>1</v>
      </c>
      <c r="I196" s="80"/>
      <c r="J196" s="81" t="n">
        <f aca="false">K196/D196</f>
        <v>0.769520103761349</v>
      </c>
      <c r="K196" s="82" t="n">
        <f aca="false">L196+M196+E196</f>
        <v>118.66</v>
      </c>
      <c r="L196" s="83" t="n">
        <f aca="false">F196*1163</f>
        <v>0</v>
      </c>
      <c r="M196" s="83" t="n">
        <f aca="false">G196*9.5</f>
        <v>0</v>
      </c>
      <c r="O196" s="76"/>
    </row>
    <row r="197" customFormat="false" ht="13.8" hidden="false" customHeight="false" outlineLevel="0" collapsed="false">
      <c r="A197" s="49" t="n">
        <v>30</v>
      </c>
      <c r="B197" s="37" t="s">
        <v>176</v>
      </c>
      <c r="C197" s="50" t="n">
        <v>32</v>
      </c>
      <c r="D197" s="50" t="n">
        <v>84.5</v>
      </c>
      <c r="E197" s="78" t="n">
        <v>55.13</v>
      </c>
      <c r="F197" s="79"/>
      <c r="G197" s="79"/>
      <c r="H197" s="78" t="n">
        <v>0</v>
      </c>
      <c r="I197" s="78" t="n">
        <v>0</v>
      </c>
      <c r="J197" s="81" t="n">
        <f aca="false">K197/D197</f>
        <v>0.652426035502959</v>
      </c>
      <c r="K197" s="82" t="n">
        <f aca="false">L197+M197+E197</f>
        <v>55.13</v>
      </c>
      <c r="L197" s="83" t="n">
        <f aca="false">F197*1163</f>
        <v>0</v>
      </c>
      <c r="M197" s="83" t="n">
        <f aca="false">G197*9.5</f>
        <v>0</v>
      </c>
      <c r="O197" s="76"/>
    </row>
    <row r="198" customFormat="false" ht="13.8" hidden="false" customHeight="false" outlineLevel="0" collapsed="false">
      <c r="A198" s="49" t="n">
        <v>31</v>
      </c>
      <c r="B198" s="37" t="s">
        <v>177</v>
      </c>
      <c r="C198" s="50" t="n">
        <v>15</v>
      </c>
      <c r="D198" s="50" t="n">
        <v>277</v>
      </c>
      <c r="E198" s="78" t="n">
        <v>157.03</v>
      </c>
      <c r="F198" s="79"/>
      <c r="G198" s="79"/>
      <c r="H198" s="80"/>
      <c r="I198" s="80"/>
      <c r="J198" s="81" t="n">
        <f aca="false">K198/D198</f>
        <v>0.566895306859206</v>
      </c>
      <c r="K198" s="82" t="n">
        <f aca="false">L198+M198+E198</f>
        <v>157.03</v>
      </c>
      <c r="L198" s="83" t="n">
        <f aca="false">F198*1163</f>
        <v>0</v>
      </c>
      <c r="M198" s="83" t="n">
        <f aca="false">G198*9.5</f>
        <v>0</v>
      </c>
      <c r="O198" s="76"/>
    </row>
    <row r="199" customFormat="false" ht="13.8" hidden="false" customHeight="false" outlineLevel="0" collapsed="false">
      <c r="A199" s="49" t="n">
        <v>32</v>
      </c>
      <c r="B199" s="37" t="s">
        <v>178</v>
      </c>
      <c r="C199" s="50" t="n">
        <v>55</v>
      </c>
      <c r="D199" s="50" t="n">
        <v>56</v>
      </c>
      <c r="E199" s="78" t="n">
        <v>26.54</v>
      </c>
      <c r="F199" s="79"/>
      <c r="G199" s="79"/>
      <c r="H199" s="80"/>
      <c r="I199" s="80"/>
      <c r="J199" s="81" t="n">
        <f aca="false">K199/D199</f>
        <v>0.473928571428571</v>
      </c>
      <c r="K199" s="82" t="n">
        <f aca="false">L199+M199+E199</f>
        <v>26.54</v>
      </c>
      <c r="L199" s="83" t="n">
        <f aca="false">F199*1163</f>
        <v>0</v>
      </c>
      <c r="M199" s="83" t="n">
        <f aca="false">G199*9.5</f>
        <v>0</v>
      </c>
      <c r="O199" s="76"/>
    </row>
    <row r="200" customFormat="false" ht="13.8" hidden="false" customHeight="false" outlineLevel="0" collapsed="false">
      <c r="A200" s="49" t="n">
        <v>33</v>
      </c>
      <c r="B200" s="37" t="s">
        <v>179</v>
      </c>
      <c r="C200" s="50" t="n">
        <v>57</v>
      </c>
      <c r="D200" s="50" t="n">
        <v>240.1</v>
      </c>
      <c r="E200" s="78" t="n">
        <v>106.8</v>
      </c>
      <c r="F200" s="79"/>
      <c r="G200" s="79"/>
      <c r="H200" s="78" t="n">
        <v>2</v>
      </c>
      <c r="I200" s="79"/>
      <c r="J200" s="81" t="n">
        <f aca="false">K200/D200</f>
        <v>0.444814660558101</v>
      </c>
      <c r="K200" s="82" t="n">
        <f aca="false">L200+M200+E200</f>
        <v>106.8</v>
      </c>
      <c r="L200" s="83" t="n">
        <f aca="false">F200*1163</f>
        <v>0</v>
      </c>
      <c r="M200" s="83" t="n">
        <f aca="false">G200*9.5</f>
        <v>0</v>
      </c>
      <c r="O200" s="76"/>
    </row>
    <row r="201" customFormat="false" ht="13.8" hidden="false" customHeight="false" outlineLevel="0" collapsed="false">
      <c r="A201" s="49" t="n">
        <v>34</v>
      </c>
      <c r="B201" s="37" t="s">
        <v>180</v>
      </c>
      <c r="C201" s="50" t="n">
        <v>9</v>
      </c>
      <c r="D201" s="50" t="n">
        <v>131.83</v>
      </c>
      <c r="E201" s="78" t="n">
        <v>56.19</v>
      </c>
      <c r="F201" s="79"/>
      <c r="G201" s="79"/>
      <c r="H201" s="80"/>
      <c r="I201" s="80"/>
      <c r="J201" s="81" t="n">
        <f aca="false">K201/D201</f>
        <v>0.426230751725707</v>
      </c>
      <c r="K201" s="82" t="n">
        <f aca="false">L201+M201+E201</f>
        <v>56.19</v>
      </c>
      <c r="L201" s="83" t="n">
        <f aca="false">F201*1163</f>
        <v>0</v>
      </c>
      <c r="M201" s="83" t="n">
        <f aca="false">G201*9.5</f>
        <v>0</v>
      </c>
      <c r="O201" s="76"/>
    </row>
    <row r="202" customFormat="false" ht="13.8" hidden="false" customHeight="false" outlineLevel="0" collapsed="false">
      <c r="A202" s="49" t="n">
        <v>35</v>
      </c>
      <c r="B202" s="37" t="s">
        <v>181</v>
      </c>
      <c r="C202" s="50" t="n">
        <v>7</v>
      </c>
      <c r="D202" s="50" t="n">
        <v>372.6</v>
      </c>
      <c r="E202" s="78" t="n">
        <v>79.95</v>
      </c>
      <c r="F202" s="79"/>
      <c r="G202" s="79"/>
      <c r="H202" s="78" t="n">
        <v>0</v>
      </c>
      <c r="I202" s="80"/>
      <c r="J202" s="81" t="n">
        <f aca="false">K202/D202</f>
        <v>0.214573268921095</v>
      </c>
      <c r="K202" s="82" t="n">
        <f aca="false">L202+M202+E202</f>
        <v>79.95</v>
      </c>
      <c r="L202" s="83" t="n">
        <f aca="false">F202*1163</f>
        <v>0</v>
      </c>
      <c r="M202" s="83" t="n">
        <f aca="false">G202*9.5</f>
        <v>0</v>
      </c>
      <c r="O202" s="76"/>
    </row>
    <row r="203" customFormat="false" ht="13.8" hidden="false" customHeight="false" outlineLevel="0" collapsed="false">
      <c r="A203" s="49" t="n">
        <v>36</v>
      </c>
      <c r="B203" s="37" t="s">
        <v>182</v>
      </c>
      <c r="C203" s="50" t="n">
        <v>45</v>
      </c>
      <c r="D203" s="50" t="n">
        <v>140</v>
      </c>
      <c r="E203" s="78" t="n">
        <v>10.77</v>
      </c>
      <c r="F203" s="79"/>
      <c r="G203" s="79"/>
      <c r="H203" s="80"/>
      <c r="I203" s="80"/>
      <c r="J203" s="81" t="n">
        <f aca="false">K203/D203</f>
        <v>0.0769285714285714</v>
      </c>
      <c r="K203" s="82" t="n">
        <f aca="false">L203+M203+E203</f>
        <v>10.77</v>
      </c>
      <c r="L203" s="83" t="n">
        <f aca="false">F203*1163</f>
        <v>0</v>
      </c>
      <c r="M203" s="83" t="n">
        <f aca="false">G203*9.5</f>
        <v>0</v>
      </c>
      <c r="O203" s="76"/>
    </row>
    <row r="204" customFormat="false" ht="13.8" hidden="false" customHeight="false" outlineLevel="0" collapsed="false">
      <c r="A204" s="62"/>
      <c r="B204" s="63" t="s">
        <v>183</v>
      </c>
      <c r="C204" s="64" t="n">
        <f aca="false">SUM(C168:C203)</f>
        <v>4326</v>
      </c>
      <c r="D204" s="64" t="n">
        <f aca="false">SUM(D168:D203)</f>
        <v>21839.93</v>
      </c>
      <c r="E204" s="64" t="n">
        <f aca="false">SUM(E168:E203)</f>
        <v>36761.2</v>
      </c>
      <c r="F204" s="64" t="n">
        <f aca="false">SUM(F168:F203)</f>
        <v>223.89</v>
      </c>
      <c r="G204" s="64" t="n">
        <f aca="false">SUM(G168:G203)</f>
        <v>4979.01</v>
      </c>
      <c r="H204" s="64" t="n">
        <f aca="false">SUM(H168:H203)</f>
        <v>200.15</v>
      </c>
      <c r="I204" s="64" t="n">
        <f aca="false">SUM(I168:I203)</f>
        <v>5.76</v>
      </c>
      <c r="J204" s="67"/>
      <c r="K204" s="67"/>
      <c r="L204" s="67"/>
      <c r="M204" s="67"/>
      <c r="O204" s="76"/>
    </row>
    <row r="205" customFormat="false" ht="13.8" hidden="false" customHeight="false" outlineLevel="0" collapsed="false">
      <c r="A205" s="62"/>
      <c r="B205" s="63" t="s">
        <v>184</v>
      </c>
      <c r="C205" s="64"/>
      <c r="D205" s="64"/>
      <c r="E205" s="64"/>
      <c r="F205" s="64"/>
      <c r="G205" s="64"/>
      <c r="H205" s="64"/>
      <c r="I205" s="64"/>
      <c r="J205" s="85" t="n">
        <f aca="false">SUM(J168:J203)/36</f>
        <v>11.987898747329</v>
      </c>
      <c r="K205" s="67"/>
      <c r="L205" s="67"/>
      <c r="M205" s="67"/>
      <c r="O205" s="76"/>
    </row>
    <row r="206" customFormat="false" ht="18.65" hidden="false" customHeight="true" outlineLevel="0" collapsed="false">
      <c r="O206" s="76"/>
    </row>
    <row r="207" customFormat="false" ht="17.15" hidden="false" customHeight="true" outlineLevel="0" collapsed="false">
      <c r="O207" s="76"/>
    </row>
    <row r="208" customFormat="false" ht="24.75" hidden="false" customHeight="true" outlineLevel="0" collapsed="false">
      <c r="A208" s="4" t="s">
        <v>1</v>
      </c>
      <c r="B208" s="5" t="s">
        <v>2</v>
      </c>
      <c r="C208" s="5" t="s">
        <v>3</v>
      </c>
      <c r="D208" s="5" t="s">
        <v>4</v>
      </c>
      <c r="E208" s="5" t="s">
        <v>5</v>
      </c>
      <c r="F208" s="5"/>
      <c r="G208" s="5"/>
      <c r="H208" s="5"/>
      <c r="I208" s="5"/>
      <c r="J208" s="5" t="s">
        <v>6</v>
      </c>
      <c r="K208" s="5" t="s">
        <v>7</v>
      </c>
      <c r="L208" s="5"/>
      <c r="M208" s="5"/>
      <c r="O208" s="76"/>
    </row>
    <row r="209" customFormat="false" ht="35.05" hidden="false" customHeight="false" outlineLevel="0" collapsed="false">
      <c r="A209" s="4"/>
      <c r="B209" s="5"/>
      <c r="C209" s="5"/>
      <c r="D209" s="5"/>
      <c r="E209" s="5" t="s">
        <v>8</v>
      </c>
      <c r="F209" s="5" t="s">
        <v>9</v>
      </c>
      <c r="G209" s="5" t="s">
        <v>10</v>
      </c>
      <c r="H209" s="5" t="s">
        <v>11</v>
      </c>
      <c r="I209" s="5" t="s">
        <v>12</v>
      </c>
      <c r="J209" s="5"/>
      <c r="K209" s="5" t="s">
        <v>13</v>
      </c>
      <c r="L209" s="5" t="s">
        <v>14</v>
      </c>
      <c r="M209" s="5" t="s">
        <v>15</v>
      </c>
      <c r="O209" s="76"/>
    </row>
    <row r="210" customFormat="false" ht="13.8" hidden="false" customHeight="false" outlineLevel="0" collapsed="false">
      <c r="A210" s="48" t="s">
        <v>185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O210" s="76"/>
    </row>
    <row r="211" customFormat="false" ht="13.8" hidden="false" customHeight="false" outlineLevel="0" collapsed="false">
      <c r="A211" s="86" t="n">
        <v>1</v>
      </c>
      <c r="B211" s="87" t="s">
        <v>186</v>
      </c>
      <c r="C211" s="88" t="n">
        <v>61</v>
      </c>
      <c r="D211" s="88" t="n">
        <v>861</v>
      </c>
      <c r="E211" s="22" t="n">
        <v>16342.11</v>
      </c>
      <c r="F211" s="58"/>
      <c r="G211" s="22" t="n">
        <v>2636.3</v>
      </c>
      <c r="H211" s="22" t="n">
        <v>36.4</v>
      </c>
      <c r="I211" s="58"/>
      <c r="J211" s="89" t="n">
        <f aca="false">K211/D211</f>
        <v>48.0684785133566</v>
      </c>
      <c r="K211" s="90" t="n">
        <f aca="false">L211+M211+E211</f>
        <v>41386.96</v>
      </c>
      <c r="L211" s="90" t="n">
        <f aca="false">F211*1163</f>
        <v>0</v>
      </c>
      <c r="M211" s="90" t="n">
        <f aca="false">G211*9.5</f>
        <v>25044.85</v>
      </c>
      <c r="O211" s="76"/>
    </row>
    <row r="212" customFormat="false" ht="13.8" hidden="false" customHeight="false" outlineLevel="0" collapsed="false">
      <c r="A212" s="49" t="n">
        <v>2</v>
      </c>
      <c r="B212" s="87" t="s">
        <v>187</v>
      </c>
      <c r="C212" s="88" t="n">
        <v>80</v>
      </c>
      <c r="D212" s="88" t="n">
        <v>232.1</v>
      </c>
      <c r="E212" s="22" t="n">
        <v>72.47</v>
      </c>
      <c r="F212" s="22" t="n">
        <v>8.45</v>
      </c>
      <c r="G212" s="91"/>
      <c r="H212" s="22" t="n">
        <v>3.65</v>
      </c>
      <c r="I212" s="91"/>
      <c r="J212" s="89" t="n">
        <f aca="false">K212/D212</f>
        <v>42.6532529082292</v>
      </c>
      <c r="K212" s="90" t="n">
        <f aca="false">L212+M212+E212</f>
        <v>9899.82</v>
      </c>
      <c r="L212" s="90" t="n">
        <f aca="false">F212*1163</f>
        <v>9827.35</v>
      </c>
      <c r="M212" s="90" t="n">
        <f aca="false">G212*9.5</f>
        <v>0</v>
      </c>
      <c r="O212" s="76"/>
    </row>
    <row r="213" customFormat="false" ht="13.8" hidden="false" customHeight="false" outlineLevel="0" collapsed="false">
      <c r="A213" s="49" t="n">
        <v>3</v>
      </c>
      <c r="B213" s="87" t="s">
        <v>188</v>
      </c>
      <c r="C213" s="88" t="n">
        <v>193</v>
      </c>
      <c r="D213" s="88" t="n">
        <v>1427.58</v>
      </c>
      <c r="E213" s="22" t="n">
        <v>25528.75</v>
      </c>
      <c r="F213" s="22" t="n">
        <v>27.35</v>
      </c>
      <c r="G213" s="91"/>
      <c r="H213" s="22" t="n">
        <v>40.56</v>
      </c>
      <c r="I213" s="22" t="n">
        <v>7.9</v>
      </c>
      <c r="J213" s="89" t="n">
        <f aca="false">K213/D213</f>
        <v>40.1636335616918</v>
      </c>
      <c r="K213" s="90" t="n">
        <f aca="false">L213+M213+E213</f>
        <v>57336.8</v>
      </c>
      <c r="L213" s="90" t="n">
        <f aca="false">F213*1163</f>
        <v>31808.05</v>
      </c>
      <c r="M213" s="90" t="n">
        <f aca="false">G213*9.5</f>
        <v>0</v>
      </c>
      <c r="O213" s="76"/>
    </row>
    <row r="214" customFormat="false" ht="13.8" hidden="false" customHeight="false" outlineLevel="0" collapsed="false">
      <c r="A214" s="49" t="n">
        <v>4</v>
      </c>
      <c r="B214" s="87" t="s">
        <v>189</v>
      </c>
      <c r="C214" s="88" t="n">
        <v>1000</v>
      </c>
      <c r="D214" s="88" t="n">
        <v>2559.06</v>
      </c>
      <c r="E214" s="22" t="n">
        <v>11173.79</v>
      </c>
      <c r="F214" s="22" t="n">
        <v>74.19</v>
      </c>
      <c r="G214" s="91"/>
      <c r="H214" s="22" t="n">
        <v>553.66</v>
      </c>
      <c r="I214" s="91"/>
      <c r="J214" s="89" t="n">
        <f aca="false">K214/D214</f>
        <v>38.0830304877572</v>
      </c>
      <c r="K214" s="90" t="n">
        <f aca="false">L214+M214+E214</f>
        <v>97456.76</v>
      </c>
      <c r="L214" s="90" t="n">
        <f aca="false">F214*1163</f>
        <v>86282.97</v>
      </c>
      <c r="M214" s="90" t="n">
        <f aca="false">G214*9.5</f>
        <v>0</v>
      </c>
      <c r="O214" s="76"/>
    </row>
    <row r="215" customFormat="false" ht="13.8" hidden="false" customHeight="false" outlineLevel="0" collapsed="false">
      <c r="A215" s="49" t="n">
        <v>5</v>
      </c>
      <c r="B215" s="87" t="s">
        <v>190</v>
      </c>
      <c r="C215" s="88" t="n">
        <v>60</v>
      </c>
      <c r="D215" s="88" t="n">
        <v>217</v>
      </c>
      <c r="E215" s="22" t="n">
        <v>457.76</v>
      </c>
      <c r="F215" s="22" t="n">
        <v>4.28</v>
      </c>
      <c r="G215" s="91"/>
      <c r="H215" s="22" t="n">
        <v>2</v>
      </c>
      <c r="I215" s="22" t="n">
        <v>1</v>
      </c>
      <c r="J215" s="89" t="n">
        <f aca="false">K215/D215</f>
        <v>25.0479262672811</v>
      </c>
      <c r="K215" s="90" t="n">
        <f aca="false">L215+M215+E215</f>
        <v>5435.4</v>
      </c>
      <c r="L215" s="90" t="n">
        <f aca="false">F215*1163</f>
        <v>4977.64</v>
      </c>
      <c r="M215" s="90" t="n">
        <f aca="false">G215*9.5</f>
        <v>0</v>
      </c>
      <c r="O215" s="76"/>
    </row>
    <row r="216" customFormat="false" ht="13.8" hidden="false" customHeight="false" outlineLevel="0" collapsed="false">
      <c r="A216" s="49" t="n">
        <v>6</v>
      </c>
      <c r="B216" s="87" t="s">
        <v>191</v>
      </c>
      <c r="C216" s="88" t="n">
        <v>280</v>
      </c>
      <c r="D216" s="88" t="n">
        <v>1546.1</v>
      </c>
      <c r="E216" s="22" t="n">
        <v>3512.13</v>
      </c>
      <c r="F216" s="91"/>
      <c r="G216" s="91"/>
      <c r="H216" s="22" t="n">
        <v>47.45</v>
      </c>
      <c r="I216" s="91"/>
      <c r="J216" s="89" t="n">
        <f aca="false">K216/D216</f>
        <v>2.27160597632753</v>
      </c>
      <c r="K216" s="90" t="n">
        <f aca="false">L216+M216+E216</f>
        <v>3512.13</v>
      </c>
      <c r="L216" s="90" t="n">
        <f aca="false">F216*1163</f>
        <v>0</v>
      </c>
      <c r="M216" s="90" t="n">
        <f aca="false">G216*9.5</f>
        <v>0</v>
      </c>
      <c r="O216" s="76"/>
    </row>
    <row r="217" customFormat="false" ht="13.8" hidden="false" customHeight="false" outlineLevel="0" collapsed="false">
      <c r="A217" s="49" t="n">
        <v>7</v>
      </c>
      <c r="B217" s="87" t="s">
        <v>192</v>
      </c>
      <c r="C217" s="88"/>
      <c r="D217" s="88" t="n">
        <v>121.6</v>
      </c>
      <c r="E217" s="22" t="n">
        <v>80.2</v>
      </c>
      <c r="F217" s="58"/>
      <c r="G217" s="91"/>
      <c r="H217" s="22" t="n">
        <v>0</v>
      </c>
      <c r="I217" s="58"/>
      <c r="J217" s="89" t="n">
        <f aca="false">K217/D217</f>
        <v>0.659539473684211</v>
      </c>
      <c r="K217" s="90" t="n">
        <f aca="false">L217+M217+E217</f>
        <v>80.2</v>
      </c>
      <c r="L217" s="90" t="n">
        <f aca="false">F217*1163</f>
        <v>0</v>
      </c>
      <c r="M217" s="90" t="n">
        <f aca="false">G217*9.5</f>
        <v>0</v>
      </c>
      <c r="O217" s="76"/>
    </row>
    <row r="218" customFormat="false" ht="13.8" hidden="false" customHeight="false" outlineLevel="0" collapsed="false">
      <c r="A218" s="49" t="n">
        <v>8</v>
      </c>
      <c r="B218" s="87" t="s">
        <v>193</v>
      </c>
      <c r="C218" s="88" t="n">
        <v>80</v>
      </c>
      <c r="D218" s="88" t="n">
        <v>213.7</v>
      </c>
      <c r="E218" s="22" t="n">
        <v>132.61</v>
      </c>
      <c r="F218" s="58"/>
      <c r="G218" s="91"/>
      <c r="H218" s="22" t="n">
        <v>6</v>
      </c>
      <c r="I218" s="22" t="n">
        <v>1</v>
      </c>
      <c r="J218" s="89" t="n">
        <f aca="false">K218/D218</f>
        <v>0.620542817033224</v>
      </c>
      <c r="K218" s="90" t="n">
        <f aca="false">L218+M218+E218</f>
        <v>132.61</v>
      </c>
      <c r="L218" s="90" t="n">
        <f aca="false">F218*1163</f>
        <v>0</v>
      </c>
      <c r="M218" s="90" t="n">
        <f aca="false">G218*9.5</f>
        <v>0</v>
      </c>
      <c r="O218" s="76"/>
    </row>
    <row r="219" customFormat="false" ht="13.8" hidden="false" customHeight="false" outlineLevel="0" collapsed="false">
      <c r="A219" s="49" t="n">
        <v>9</v>
      </c>
      <c r="B219" s="87" t="s">
        <v>194</v>
      </c>
      <c r="C219" s="88" t="n">
        <v>40</v>
      </c>
      <c r="D219" s="88" t="n">
        <v>173.8</v>
      </c>
      <c r="E219" s="22" t="n">
        <v>48.89</v>
      </c>
      <c r="F219" s="58"/>
      <c r="G219" s="91"/>
      <c r="H219" s="22" t="n">
        <v>1</v>
      </c>
      <c r="I219" s="22" t="n">
        <v>0</v>
      </c>
      <c r="J219" s="89" t="n">
        <f aca="false">K219/D219</f>
        <v>0.281300345224396</v>
      </c>
      <c r="K219" s="90" t="n">
        <f aca="false">L219+M219+E219</f>
        <v>48.89</v>
      </c>
      <c r="L219" s="90" t="n">
        <f aca="false">F219*1163</f>
        <v>0</v>
      </c>
      <c r="M219" s="90" t="n">
        <f aca="false">G219*9.5</f>
        <v>0</v>
      </c>
      <c r="O219" s="76"/>
    </row>
    <row r="220" customFormat="false" ht="13.8" hidden="false" customHeight="false" outlineLevel="0" collapsed="false">
      <c r="A220" s="49" t="n">
        <v>10</v>
      </c>
      <c r="B220" s="87" t="s">
        <v>195</v>
      </c>
      <c r="C220" s="88" t="n">
        <v>25</v>
      </c>
      <c r="D220" s="88" t="n">
        <v>175.6</v>
      </c>
      <c r="E220" s="22" t="n">
        <v>24.93</v>
      </c>
      <c r="F220" s="58"/>
      <c r="G220" s="91"/>
      <c r="H220" s="22" t="n">
        <v>0</v>
      </c>
      <c r="I220" s="22" t="n">
        <v>0</v>
      </c>
      <c r="J220" s="89" t="n">
        <f aca="false">K220/D220</f>
        <v>0.141970387243736</v>
      </c>
      <c r="K220" s="90" t="n">
        <f aca="false">L220+M220+E220</f>
        <v>24.93</v>
      </c>
      <c r="L220" s="90" t="n">
        <f aca="false">F220*1163</f>
        <v>0</v>
      </c>
      <c r="M220" s="90" t="n">
        <f aca="false">G220*9.5</f>
        <v>0</v>
      </c>
      <c r="O220" s="76"/>
    </row>
    <row r="221" customFormat="false" ht="13.8" hidden="false" customHeight="false" outlineLevel="0" collapsed="false">
      <c r="A221" s="49" t="n">
        <v>11</v>
      </c>
      <c r="B221" s="87" t="s">
        <v>196</v>
      </c>
      <c r="C221" s="88" t="n">
        <v>25</v>
      </c>
      <c r="D221" s="88" t="n">
        <v>98.1</v>
      </c>
      <c r="E221" s="58"/>
      <c r="F221" s="58"/>
      <c r="G221" s="91"/>
      <c r="H221" s="22" t="n">
        <v>2.65</v>
      </c>
      <c r="I221" s="58"/>
      <c r="J221" s="89" t="n">
        <f aca="false">K221/D221</f>
        <v>0</v>
      </c>
      <c r="K221" s="90" t="n">
        <f aca="false">L221+M221+E221</f>
        <v>0</v>
      </c>
      <c r="L221" s="90" t="n">
        <f aca="false">F221*1163</f>
        <v>0</v>
      </c>
      <c r="M221" s="90" t="n">
        <f aca="false">G221*9.5</f>
        <v>0</v>
      </c>
      <c r="O221" s="76"/>
    </row>
    <row r="222" customFormat="false" ht="13.8" hidden="false" customHeight="false" outlineLevel="0" collapsed="false">
      <c r="A222" s="62"/>
      <c r="B222" s="63" t="s">
        <v>183</v>
      </c>
      <c r="C222" s="64" t="n">
        <f aca="false">SUM(C211:C221)</f>
        <v>1844</v>
      </c>
      <c r="D222" s="64" t="n">
        <f aca="false">SUM(D211:D221)</f>
        <v>7625.64</v>
      </c>
      <c r="E222" s="64" t="n">
        <f aca="false">SUM(E211:E221)</f>
        <v>57373.64</v>
      </c>
      <c r="F222" s="64" t="n">
        <f aca="false">SUM(F211:F221)</f>
        <v>114.27</v>
      </c>
      <c r="G222" s="92" t="n">
        <f aca="false">SUM(G211:G221)</f>
        <v>2636.3</v>
      </c>
      <c r="H222" s="64" t="n">
        <f aca="false">SUM(H211:H221)</f>
        <v>693.37</v>
      </c>
      <c r="I222" s="64" t="n">
        <f aca="false">SUM(I211:I221)</f>
        <v>9.9</v>
      </c>
      <c r="J222" s="67"/>
      <c r="K222" s="67"/>
      <c r="L222" s="93"/>
      <c r="M222" s="67"/>
      <c r="O222" s="76"/>
    </row>
    <row r="223" customFormat="false" ht="13.8" hidden="false" customHeight="false" outlineLevel="0" collapsed="false">
      <c r="A223" s="62"/>
      <c r="B223" s="63" t="s">
        <v>184</v>
      </c>
      <c r="C223" s="64"/>
      <c r="D223" s="64"/>
      <c r="E223" s="64"/>
      <c r="F223" s="64"/>
      <c r="G223" s="67"/>
      <c r="H223" s="64"/>
      <c r="I223" s="67"/>
      <c r="J223" s="85" t="n">
        <f aca="false">SUM(J211:J220)/11</f>
        <v>17.9992073398026</v>
      </c>
      <c r="K223" s="67"/>
      <c r="L223" s="67"/>
      <c r="M223" s="67"/>
      <c r="O223" s="76"/>
    </row>
    <row r="224" customFormat="false" ht="13.8" hidden="false" customHeight="false" outlineLevel="0" collapsed="false">
      <c r="O224" s="76"/>
    </row>
    <row r="225" customFormat="false" ht="23.85" hidden="false" customHeight="true" outlineLevel="0" collapsed="false">
      <c r="O225" s="76"/>
    </row>
    <row r="226" customFormat="false" ht="26.25" hidden="false" customHeight="true" outlineLevel="0" collapsed="false">
      <c r="A226" s="4" t="s">
        <v>1</v>
      </c>
      <c r="B226" s="5" t="s">
        <v>2</v>
      </c>
      <c r="C226" s="5" t="s">
        <v>3</v>
      </c>
      <c r="D226" s="5" t="s">
        <v>4</v>
      </c>
      <c r="E226" s="5" t="s">
        <v>5</v>
      </c>
      <c r="F226" s="5"/>
      <c r="G226" s="5"/>
      <c r="H226" s="5"/>
      <c r="I226" s="5"/>
      <c r="J226" s="5" t="s">
        <v>6</v>
      </c>
      <c r="K226" s="5" t="s">
        <v>7</v>
      </c>
      <c r="L226" s="5"/>
      <c r="M226" s="5"/>
      <c r="O226" s="76"/>
    </row>
    <row r="227" customFormat="false" ht="35.05" hidden="false" customHeight="false" outlineLevel="0" collapsed="false">
      <c r="A227" s="4"/>
      <c r="B227" s="5"/>
      <c r="C227" s="5"/>
      <c r="D227" s="5"/>
      <c r="E227" s="5" t="s">
        <v>8</v>
      </c>
      <c r="F227" s="5" t="s">
        <v>9</v>
      </c>
      <c r="G227" s="5" t="s">
        <v>10</v>
      </c>
      <c r="H227" s="5" t="s">
        <v>11</v>
      </c>
      <c r="I227" s="5" t="s">
        <v>12</v>
      </c>
      <c r="J227" s="5"/>
      <c r="K227" s="5" t="s">
        <v>13</v>
      </c>
      <c r="L227" s="5" t="s">
        <v>14</v>
      </c>
      <c r="M227" s="5" t="s">
        <v>15</v>
      </c>
      <c r="O227" s="76"/>
    </row>
    <row r="228" customFormat="false" ht="13.8" hidden="false" customHeight="false" outlineLevel="0" collapsed="false">
      <c r="A228" s="48" t="s">
        <v>197</v>
      </c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O228" s="76"/>
    </row>
    <row r="229" customFormat="false" ht="23.85" hidden="false" customHeight="false" outlineLevel="0" collapsed="false">
      <c r="A229" s="9" t="n">
        <v>1</v>
      </c>
      <c r="B229" s="37" t="s">
        <v>198</v>
      </c>
      <c r="C229" s="50" t="n">
        <v>871</v>
      </c>
      <c r="D229" s="50" t="n">
        <v>9941.8</v>
      </c>
      <c r="E229" s="12" t="n">
        <v>11663.84</v>
      </c>
      <c r="F229" s="12" t="n">
        <v>205.22</v>
      </c>
      <c r="G229" s="94"/>
      <c r="H229" s="12" t="n">
        <v>396.57</v>
      </c>
      <c r="I229" s="94"/>
      <c r="J229" s="95" t="n">
        <f aca="false">K229/D229</f>
        <v>25.1800177030316</v>
      </c>
      <c r="K229" s="96" t="n">
        <f aca="false">L229+M229+E229</f>
        <v>250334.7</v>
      </c>
      <c r="L229" s="96" t="n">
        <f aca="false">F229*1163</f>
        <v>238670.86</v>
      </c>
      <c r="M229" s="96" t="n">
        <f aca="false">G229*9.5</f>
        <v>0</v>
      </c>
      <c r="O229" s="76"/>
    </row>
    <row r="230" customFormat="false" ht="35.05" hidden="false" customHeight="false" outlineLevel="0" collapsed="false">
      <c r="A230" s="9" t="n">
        <v>2</v>
      </c>
      <c r="B230" s="37" t="s">
        <v>199</v>
      </c>
      <c r="C230" s="50" t="n">
        <v>875</v>
      </c>
      <c r="D230" s="50" t="n">
        <v>4538.7</v>
      </c>
      <c r="E230" s="12" t="n">
        <v>11360.57</v>
      </c>
      <c r="F230" s="12" t="n">
        <v>70.01</v>
      </c>
      <c r="G230" s="94"/>
      <c r="H230" s="12" t="n">
        <v>185.05</v>
      </c>
      <c r="I230" s="12" t="n">
        <v>69.26</v>
      </c>
      <c r="J230" s="95" t="n">
        <f aca="false">K230/D230</f>
        <v>20.4424614977857</v>
      </c>
      <c r="K230" s="96" t="n">
        <f aca="false">L230+M230+E230</f>
        <v>92782.2</v>
      </c>
      <c r="L230" s="96" t="n">
        <f aca="false">F230*1163</f>
        <v>81421.63</v>
      </c>
      <c r="M230" s="96" t="n">
        <f aca="false">G230*9.5</f>
        <v>0</v>
      </c>
      <c r="O230" s="76"/>
    </row>
    <row r="231" customFormat="false" ht="23.85" hidden="false" customHeight="false" outlineLevel="0" collapsed="false">
      <c r="A231" s="9" t="n">
        <v>3</v>
      </c>
      <c r="B231" s="37" t="s">
        <v>200</v>
      </c>
      <c r="C231" s="50" t="n">
        <v>2425</v>
      </c>
      <c r="D231" s="50" t="n">
        <v>12788.2</v>
      </c>
      <c r="E231" s="12" t="n">
        <v>16082.15</v>
      </c>
      <c r="F231" s="12" t="n">
        <v>207.83</v>
      </c>
      <c r="G231" s="12" t="n">
        <v>7.01</v>
      </c>
      <c r="H231" s="12" t="n">
        <v>334.45</v>
      </c>
      <c r="I231" s="94"/>
      <c r="J231" s="95" t="n">
        <f aca="false">K231/D231</f>
        <v>20.1635128477815</v>
      </c>
      <c r="K231" s="96" t="n">
        <f aca="false">L231+M231+E231</f>
        <v>257855.035</v>
      </c>
      <c r="L231" s="96" t="n">
        <f aca="false">F231*1163</f>
        <v>241706.29</v>
      </c>
      <c r="M231" s="96" t="n">
        <f aca="false">G231*9.5</f>
        <v>66.595</v>
      </c>
      <c r="O231" s="76"/>
    </row>
    <row r="232" customFormat="false" ht="23.85" hidden="false" customHeight="false" outlineLevel="0" collapsed="false">
      <c r="A232" s="9" t="n">
        <v>4</v>
      </c>
      <c r="B232" s="37" t="s">
        <v>201</v>
      </c>
      <c r="C232" s="50" t="n">
        <v>2028</v>
      </c>
      <c r="D232" s="50" t="n">
        <v>8780.4</v>
      </c>
      <c r="E232" s="12" t="n">
        <v>18690.38</v>
      </c>
      <c r="F232" s="12" t="n">
        <v>34.24</v>
      </c>
      <c r="G232" s="12" t="n">
        <v>8351.88</v>
      </c>
      <c r="H232" s="12" t="n">
        <v>351.8</v>
      </c>
      <c r="I232" s="12" t="n">
        <v>106.53</v>
      </c>
      <c r="J232" s="95" t="n">
        <f aca="false">K232/D232</f>
        <v>15.7002368912578</v>
      </c>
      <c r="K232" s="96" t="n">
        <f aca="false">L232+M232+E232</f>
        <v>137854.36</v>
      </c>
      <c r="L232" s="96" t="n">
        <f aca="false">F232*1163</f>
        <v>39821.12</v>
      </c>
      <c r="M232" s="96" t="n">
        <f aca="false">G232*9.5</f>
        <v>79342.86</v>
      </c>
      <c r="O232" s="76"/>
    </row>
    <row r="233" customFormat="false" ht="13.8" hidden="false" customHeight="false" outlineLevel="0" collapsed="false">
      <c r="A233" s="9" t="n">
        <v>5</v>
      </c>
      <c r="B233" s="37" t="s">
        <v>202</v>
      </c>
      <c r="C233" s="50" t="n">
        <v>1332</v>
      </c>
      <c r="D233" s="50" t="n">
        <v>11092.1</v>
      </c>
      <c r="E233" s="12" t="n">
        <v>22690.64</v>
      </c>
      <c r="F233" s="12" t="n">
        <v>90.67</v>
      </c>
      <c r="G233" s="94"/>
      <c r="H233" s="12" t="n">
        <v>476.93</v>
      </c>
      <c r="I233" s="12" t="n">
        <v>42.95</v>
      </c>
      <c r="J233" s="95" t="n">
        <f aca="false">K233/D233</f>
        <v>11.5523525752563</v>
      </c>
      <c r="K233" s="96" t="n">
        <f aca="false">L233+M233+E233</f>
        <v>128139.85</v>
      </c>
      <c r="L233" s="96" t="n">
        <f aca="false">F233*1163</f>
        <v>105449.21</v>
      </c>
      <c r="M233" s="96" t="n">
        <f aca="false">G233*9.5</f>
        <v>0</v>
      </c>
      <c r="O233" s="76"/>
    </row>
    <row r="234" customFormat="false" ht="13.8" hidden="false" customHeight="false" outlineLevel="0" collapsed="false">
      <c r="A234" s="32"/>
      <c r="B234" s="27" t="s">
        <v>183</v>
      </c>
      <c r="C234" s="28" t="n">
        <f aca="false">SUM(C229:C233)</f>
        <v>7531</v>
      </c>
      <c r="D234" s="28" t="n">
        <f aca="false">SUM(D229:D233)</f>
        <v>47141.2</v>
      </c>
      <c r="E234" s="28" t="n">
        <f aca="false">SUM(E229:E233)</f>
        <v>80487.58</v>
      </c>
      <c r="F234" s="28" t="n">
        <f aca="false">SUM(F229:F233)</f>
        <v>607.97</v>
      </c>
      <c r="G234" s="28" t="n">
        <f aca="false">SUM(G229:G233)</f>
        <v>8358.89</v>
      </c>
      <c r="H234" s="28" t="n">
        <f aca="false">SUM(H229:H233)</f>
        <v>1744.8</v>
      </c>
      <c r="I234" s="28" t="n">
        <f aca="false">SUM(I229:I233)</f>
        <v>218.74</v>
      </c>
      <c r="J234" s="31"/>
      <c r="K234" s="31"/>
      <c r="L234" s="31"/>
      <c r="M234" s="31"/>
      <c r="O234" s="76"/>
    </row>
    <row r="235" customFormat="false" ht="13.8" hidden="false" customHeight="false" outlineLevel="0" collapsed="false">
      <c r="A235" s="32"/>
      <c r="B235" s="27" t="s">
        <v>184</v>
      </c>
      <c r="C235" s="28"/>
      <c r="D235" s="28"/>
      <c r="E235" s="28"/>
      <c r="F235" s="28"/>
      <c r="G235" s="28"/>
      <c r="H235" s="28"/>
      <c r="I235" s="28"/>
      <c r="J235" s="97" t="n">
        <f aca="false">SUM(J229:J233)/5</f>
        <v>18.6077163030226</v>
      </c>
      <c r="K235" s="31"/>
      <c r="L235" s="31"/>
      <c r="M235" s="31"/>
      <c r="O235" s="76"/>
    </row>
    <row r="237" customFormat="false" ht="15" hidden="false" customHeight="false" outlineLevel="0" collapsed="false">
      <c r="B237" s="98"/>
    </row>
    <row r="238" customFormat="false" ht="15" hidden="false" customHeight="false" outlineLevel="0" collapsed="false">
      <c r="I238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5:A166"/>
    <mergeCell ref="B165:B166"/>
    <mergeCell ref="C165:C166"/>
    <mergeCell ref="D165:D166"/>
    <mergeCell ref="E165:I165"/>
    <mergeCell ref="J165:J166"/>
    <mergeCell ref="K165:M165"/>
    <mergeCell ref="A167:M167"/>
    <mergeCell ref="A208:A209"/>
    <mergeCell ref="B208:B209"/>
    <mergeCell ref="C208:C209"/>
    <mergeCell ref="D208:D209"/>
    <mergeCell ref="E208:I208"/>
    <mergeCell ref="J208:J209"/>
    <mergeCell ref="K208:M208"/>
    <mergeCell ref="A210:M210"/>
    <mergeCell ref="A226:A227"/>
    <mergeCell ref="B226:B227"/>
    <mergeCell ref="C226:C227"/>
    <mergeCell ref="D226:D227"/>
    <mergeCell ref="E226:I226"/>
    <mergeCell ref="J226:J227"/>
    <mergeCell ref="K226:M226"/>
    <mergeCell ref="A228:M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4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2" ySplit="5" topLeftCell="C95" activePane="bottomRight" state="frozen"/>
      <selection pane="topLeft" activeCell="A1" activeCellId="0" sqref="A1"/>
      <selection pane="topRight" activeCell="C1" activeCellId="0" sqref="C1"/>
      <selection pane="bottomLeft" activeCell="A95" activeCellId="0" sqref="A95"/>
      <selection pane="bottomRight" activeCell="H233" activeCellId="0" sqref="H233"/>
    </sheetView>
  </sheetViews>
  <sheetFormatPr defaultColWidth="11.109375" defaultRowHeight="15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1.29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5" min="15" style="1" width="11.57"/>
  </cols>
  <sheetData>
    <row r="1" customFormat="false" ht="15.75" hidden="false" customHeight="false" outlineLevel="0" collapsed="false">
      <c r="A1" s="2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/>
      <c r="P1" s="1"/>
      <c r="Q1" s="1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customFormat="false" ht="13.5" hidden="false" customHeight="true" outlineLevel="0" collapsed="false">
      <c r="A6" s="99" t="s">
        <v>16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"/>
      <c r="O6" s="6"/>
      <c r="P6" s="8"/>
      <c r="Q6" s="8"/>
      <c r="R6" s="8"/>
      <c r="S6" s="8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v>1050.9</v>
      </c>
      <c r="F7" s="12" t="n">
        <v>7.76</v>
      </c>
      <c r="G7" s="12" t="n">
        <v>20.14</v>
      </c>
      <c r="H7" s="12" t="n">
        <v>37.95</v>
      </c>
      <c r="I7" s="13"/>
      <c r="J7" s="14" t="n">
        <f aca="false">K7/D7</f>
        <v>33.0450917283553</v>
      </c>
      <c r="K7" s="15" t="n">
        <f aca="false">L7+M7+E7</f>
        <v>10267.11</v>
      </c>
      <c r="L7" s="15" t="n">
        <f aca="false">F7*1163</f>
        <v>9024.88</v>
      </c>
      <c r="M7" s="15" t="n">
        <f aca="false">G7*9.5</f>
        <v>191.33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12" t="n">
        <v>2865.96</v>
      </c>
      <c r="F8" s="12" t="n">
        <v>16.38</v>
      </c>
      <c r="G8" s="13"/>
      <c r="H8" s="12" t="n">
        <v>49.93</v>
      </c>
      <c r="I8" s="13"/>
      <c r="J8" s="14" t="n">
        <f aca="false">K8/D8</f>
        <v>34.9090474673463</v>
      </c>
      <c r="K8" s="15" t="n">
        <f aca="false">L8+M8+E8</f>
        <v>21915.9</v>
      </c>
      <c r="L8" s="15" t="n">
        <f aca="false">F8*1163</f>
        <v>19049.94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1810.95</v>
      </c>
      <c r="F9" s="13"/>
      <c r="G9" s="12" t="n">
        <v>1664.82</v>
      </c>
      <c r="H9" s="12" t="n">
        <v>19.1</v>
      </c>
      <c r="I9" s="13"/>
      <c r="J9" s="14" t="n">
        <f aca="false">K9/D9</f>
        <v>33.3208695652174</v>
      </c>
      <c r="K9" s="15" t="n">
        <f aca="false">L9+M9+E9</f>
        <v>17626.74</v>
      </c>
      <c r="L9" s="15" t="n">
        <f aca="false">F9*1163</f>
        <v>0</v>
      </c>
      <c r="M9" s="15" t="n">
        <f aca="false">G9*9.5</f>
        <v>15815.79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12" t="n">
        <v>3723.96</v>
      </c>
      <c r="F10" s="12" t="n">
        <v>40.43</v>
      </c>
      <c r="G10" s="13"/>
      <c r="H10" s="12" t="n">
        <v>172.55</v>
      </c>
      <c r="I10" s="13"/>
      <c r="J10" s="14" t="n">
        <f aca="false">K10/D10</f>
        <v>25.1108719319082</v>
      </c>
      <c r="K10" s="15" t="n">
        <f aca="false">L10+M10+E10</f>
        <v>50744.05</v>
      </c>
      <c r="L10" s="15" t="n">
        <f aca="false">F10*1163</f>
        <v>47020.09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12" t="n">
        <v>5442.97</v>
      </c>
      <c r="F11" s="12" t="n">
        <v>50.64</v>
      </c>
      <c r="G11" s="13"/>
      <c r="H11" s="12" t="n">
        <v>82.81</v>
      </c>
      <c r="I11" s="13"/>
      <c r="J11" s="14" t="n">
        <f aca="false">K11/D11</f>
        <v>32.2796871237056</v>
      </c>
      <c r="K11" s="15" t="n">
        <f aca="false">L11+M11+E11</f>
        <v>64337.29</v>
      </c>
      <c r="L11" s="15" t="n">
        <f aca="false">F11*1163</f>
        <v>58894.32</v>
      </c>
      <c r="M11" s="15" t="n">
        <f aca="false">G11*9.5</f>
        <v>0</v>
      </c>
      <c r="N11" s="16"/>
      <c r="O11" s="17"/>
      <c r="P11" s="18"/>
    </row>
    <row r="12" customFormat="false" ht="25.85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1559.09</v>
      </c>
      <c r="F12" s="12" t="n">
        <v>19.17</v>
      </c>
      <c r="G12" s="13"/>
      <c r="H12" s="12" t="n">
        <v>33.84</v>
      </c>
      <c r="I12" s="12" t="n">
        <v>39.7</v>
      </c>
      <c r="J12" s="14" t="n">
        <f aca="false">K12/D12</f>
        <v>27.48133640553</v>
      </c>
      <c r="K12" s="15" t="n">
        <f aca="false">L12+M12+E12</f>
        <v>23853.8</v>
      </c>
      <c r="L12" s="15" t="n">
        <f aca="false">F12*1163</f>
        <v>22294.71</v>
      </c>
      <c r="M12" s="15" t="n">
        <f aca="false">G12*9.5</f>
        <v>0</v>
      </c>
      <c r="N12" s="16"/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12" t="n">
        <v>2309.15</v>
      </c>
      <c r="F13" s="20"/>
      <c r="G13" s="12" t="n">
        <v>1502.45</v>
      </c>
      <c r="H13" s="12" t="n">
        <v>40.25</v>
      </c>
      <c r="I13" s="13"/>
      <c r="J13" s="14" t="n">
        <f aca="false">K13/D13</f>
        <v>29.0919736842105</v>
      </c>
      <c r="K13" s="15" t="n">
        <f aca="false">L13+M13+E13</f>
        <v>16582.425</v>
      </c>
      <c r="L13" s="15" t="n">
        <f aca="false">F13*1163</f>
        <v>0</v>
      </c>
      <c r="M13" s="15" t="n">
        <f aca="false">G13*9.5</f>
        <v>14273.275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2" t="n">
        <v>3732.64</v>
      </c>
      <c r="F14" s="12" t="n">
        <v>31.36</v>
      </c>
      <c r="G14" s="13"/>
      <c r="H14" s="12" t="n">
        <v>156.06</v>
      </c>
      <c r="I14" s="12" t="n">
        <v>52.33</v>
      </c>
      <c r="J14" s="14" t="n">
        <f aca="false">K14/D14</f>
        <v>23.1725187319885</v>
      </c>
      <c r="K14" s="15" t="n">
        <f aca="false">L14+M14+E14</f>
        <v>40204.32</v>
      </c>
      <c r="L14" s="15" t="n">
        <f aca="false">F14*1163</f>
        <v>36471.68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2" t="n">
        <v>4431.49</v>
      </c>
      <c r="F15" s="12" t="n">
        <v>34.1</v>
      </c>
      <c r="G15" s="21"/>
      <c r="H15" s="12" t="n">
        <v>86.72</v>
      </c>
      <c r="I15" s="12" t="n">
        <v>49.64</v>
      </c>
      <c r="J15" s="14" t="n">
        <f aca="false">K15/D15</f>
        <v>20.7101272957866</v>
      </c>
      <c r="K15" s="15" t="n">
        <f aca="false">L15+M15+E15</f>
        <v>44089.79</v>
      </c>
      <c r="L15" s="15" t="n">
        <f aca="false">F15*1163</f>
        <v>39658.3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12" t="n">
        <v>2588.69</v>
      </c>
      <c r="F16" s="12" t="n">
        <v>30.82</v>
      </c>
      <c r="G16" s="21"/>
      <c r="H16" s="12" t="n">
        <v>115.52</v>
      </c>
      <c r="I16" s="12" t="n">
        <v>47.36</v>
      </c>
      <c r="J16" s="14" t="n">
        <f aca="false">K16/D16</f>
        <v>19.7504239683437</v>
      </c>
      <c r="K16" s="15" t="n">
        <f aca="false">L16+M16+E16</f>
        <v>38432.35</v>
      </c>
      <c r="L16" s="15" t="n">
        <f aca="false">F16*1163</f>
        <v>35843.66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12" t="n">
        <v>2633.11</v>
      </c>
      <c r="F17" s="13"/>
      <c r="G17" s="12" t="n">
        <v>2239.14</v>
      </c>
      <c r="H17" s="12" t="n">
        <v>48.97</v>
      </c>
      <c r="I17" s="13"/>
      <c r="J17" s="14" t="n">
        <f aca="false">K17/D17</f>
        <v>22.5369472989535</v>
      </c>
      <c r="K17" s="15" t="n">
        <f aca="false">L17+M17+E17</f>
        <v>23904.94</v>
      </c>
      <c r="L17" s="15" t="n">
        <f aca="false">F17*1163</f>
        <v>0</v>
      </c>
      <c r="M17" s="15" t="n">
        <f aca="false">G17*9.5</f>
        <v>21271.83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12" t="n">
        <v>2576.18</v>
      </c>
      <c r="F18" s="12" t="n">
        <v>30.54</v>
      </c>
      <c r="G18" s="13"/>
      <c r="H18" s="12" t="n">
        <v>71.86</v>
      </c>
      <c r="I18" s="12" t="n">
        <v>64.86</v>
      </c>
      <c r="J18" s="14" t="n">
        <f aca="false">K18/D18</f>
        <v>19.487517904645</v>
      </c>
      <c r="K18" s="15" t="n">
        <f aca="false">L18+M18+E18</f>
        <v>38094.2</v>
      </c>
      <c r="L18" s="15" t="n">
        <f aca="false">F18*1163</f>
        <v>35518.02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2" t="n">
        <v>3252.58</v>
      </c>
      <c r="F19" s="12" t="n">
        <v>17.47</v>
      </c>
      <c r="G19" s="13"/>
      <c r="H19" s="12" t="n">
        <v>74.33</v>
      </c>
      <c r="I19" s="13"/>
      <c r="J19" s="14" t="n">
        <f aca="false">K19/D19</f>
        <v>24.776821192053</v>
      </c>
      <c r="K19" s="15" t="n">
        <f aca="false">L19+M19+E19</f>
        <v>23570.19</v>
      </c>
      <c r="L19" s="15" t="n">
        <f aca="false">F19*1163</f>
        <v>20317.61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12" t="n">
        <v>2699.31</v>
      </c>
      <c r="F20" s="12" t="n">
        <v>15.41</v>
      </c>
      <c r="G20" s="13"/>
      <c r="H20" s="12" t="n">
        <v>55.32</v>
      </c>
      <c r="I20" s="13"/>
      <c r="J20" s="14" t="n">
        <f aca="false">K20/D20</f>
        <v>19.6556542626201</v>
      </c>
      <c r="K20" s="15" t="n">
        <f aca="false">L20+M20+E20</f>
        <v>20621.14</v>
      </c>
      <c r="L20" s="15" t="n">
        <f aca="false">F20*1163</f>
        <v>17921.83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12" t="n">
        <v>3766.71</v>
      </c>
      <c r="F21" s="12" t="n">
        <v>31.95</v>
      </c>
      <c r="G21" s="13"/>
      <c r="H21" s="12" t="n">
        <v>91.37</v>
      </c>
      <c r="I21" s="12" t="n">
        <v>22.47</v>
      </c>
      <c r="J21" s="14" t="n">
        <f aca="false">K21/D21</f>
        <v>19.4480634890462</v>
      </c>
      <c r="K21" s="15" t="n">
        <f aca="false">L21+M21+E21</f>
        <v>40924.56</v>
      </c>
      <c r="L21" s="15" t="n">
        <f aca="false">F21*1163</f>
        <v>37157.85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12" t="n">
        <v>4629.99</v>
      </c>
      <c r="F22" s="12" t="n">
        <v>27.1</v>
      </c>
      <c r="G22" s="13"/>
      <c r="H22" s="12" t="n">
        <v>149.11</v>
      </c>
      <c r="I22" s="12" t="n">
        <v>49.79</v>
      </c>
      <c r="J22" s="14" t="n">
        <f aca="false">K22/D22</f>
        <v>20.8341729106628</v>
      </c>
      <c r="K22" s="15" t="n">
        <f aca="false">L22+M22+E22</f>
        <v>36147.29</v>
      </c>
      <c r="L22" s="15" t="n">
        <f aca="false">F22*1163</f>
        <v>31517.3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2" t="n">
        <v>2997.29</v>
      </c>
      <c r="F23" s="12" t="n">
        <v>24.24</v>
      </c>
      <c r="G23" s="13"/>
      <c r="H23" s="12" t="n">
        <v>68.53</v>
      </c>
      <c r="I23" s="22" t="n">
        <v>50.34</v>
      </c>
      <c r="J23" s="14" t="n">
        <f aca="false">K23/D23</f>
        <v>17.334598710538</v>
      </c>
      <c r="K23" s="15" t="n">
        <f aca="false">L23+M23+E23</f>
        <v>31188.41</v>
      </c>
      <c r="L23" s="15" t="n">
        <f aca="false">F23*1163</f>
        <v>28191.12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2" t="n">
        <v>6401.79</v>
      </c>
      <c r="F24" s="12" t="n">
        <v>32.73</v>
      </c>
      <c r="G24" s="13"/>
      <c r="H24" s="12" t="n">
        <v>192.34</v>
      </c>
      <c r="I24" s="12" t="n">
        <v>55.47</v>
      </c>
      <c r="J24" s="14" t="n">
        <f aca="false">K24/D24</f>
        <v>18.3990317775571</v>
      </c>
      <c r="K24" s="15" t="n">
        <f aca="false">L24+M24+E24</f>
        <v>44466.78</v>
      </c>
      <c r="L24" s="15" t="n">
        <f aca="false">F24*1163</f>
        <v>38064.99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2" t="n">
        <v>3199.58</v>
      </c>
      <c r="F25" s="12" t="n">
        <v>30.48</v>
      </c>
      <c r="G25" s="13"/>
      <c r="H25" s="12" t="n">
        <v>92.5</v>
      </c>
      <c r="I25" s="12" t="n">
        <v>101.76</v>
      </c>
      <c r="J25" s="14" t="n">
        <f aca="false">K25/D25</f>
        <v>18.1470723576091</v>
      </c>
      <c r="K25" s="15" t="n">
        <f aca="false">L25+M25+E25</f>
        <v>38647.82</v>
      </c>
      <c r="L25" s="15" t="n">
        <f aca="false">F25*1163</f>
        <v>35448.24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12" t="n">
        <v>5918.25</v>
      </c>
      <c r="F26" s="12" t="n">
        <v>36.07</v>
      </c>
      <c r="G26" s="13"/>
      <c r="H26" s="12" t="n">
        <v>282.53</v>
      </c>
      <c r="I26" s="12" t="n">
        <v>186.94</v>
      </c>
      <c r="J26" s="14" t="n">
        <f aca="false">K26/D26</f>
        <v>19.8062148295266</v>
      </c>
      <c r="K26" s="15" t="n">
        <f aca="false">L26+M26+E26</f>
        <v>47867.66</v>
      </c>
      <c r="L26" s="15" t="n">
        <f aca="false">F26*1163</f>
        <v>41949.41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2" t="n">
        <v>3862.49</v>
      </c>
      <c r="F27" s="12" t="n">
        <v>31.25</v>
      </c>
      <c r="G27" s="13"/>
      <c r="H27" s="12" t="n">
        <v>87.92</v>
      </c>
      <c r="I27" s="12" t="n">
        <v>70.42</v>
      </c>
      <c r="J27" s="14" t="n">
        <f aca="false">K27/D27</f>
        <v>18.8788280039442</v>
      </c>
      <c r="K27" s="15" t="n">
        <f aca="false">L27+M27+E27</f>
        <v>40206.24</v>
      </c>
      <c r="L27" s="15" t="n">
        <f aca="false">F27*1163</f>
        <v>36343.75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12" t="n">
        <v>2987.86</v>
      </c>
      <c r="F28" s="12" t="n">
        <v>24.21</v>
      </c>
      <c r="G28" s="13"/>
      <c r="H28" s="12" t="n">
        <v>68.48</v>
      </c>
      <c r="I28" s="12" t="n">
        <v>38.51</v>
      </c>
      <c r="J28" s="14" t="n">
        <f aca="false">K28/D28</f>
        <v>17.2667793979043</v>
      </c>
      <c r="K28" s="15" t="n">
        <f aca="false">L28+M28+E28</f>
        <v>31144.09</v>
      </c>
      <c r="L28" s="15" t="n">
        <f aca="false">F28*1163</f>
        <v>28156.23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12" t="n">
        <v>1163.05</v>
      </c>
      <c r="F29" s="12" t="n">
        <v>7.54</v>
      </c>
      <c r="G29" s="13"/>
      <c r="H29" s="12" t="n">
        <v>14.97</v>
      </c>
      <c r="I29" s="13"/>
      <c r="J29" s="14" t="n">
        <f aca="false">K29/D29</f>
        <v>18.7397547169811</v>
      </c>
      <c r="K29" s="15" t="n">
        <f aca="false">L29+M29+E29</f>
        <v>9932.07</v>
      </c>
      <c r="L29" s="15" t="n">
        <f aca="false">F29*1163</f>
        <v>8769.02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12" t="n">
        <v>4500.83</v>
      </c>
      <c r="F30" s="12" t="n">
        <v>42.37</v>
      </c>
      <c r="G30" s="13"/>
      <c r="H30" s="12" t="n">
        <v>132.69</v>
      </c>
      <c r="I30" s="13"/>
      <c r="J30" s="14" t="n">
        <f aca="false">K30/D30</f>
        <v>23.6393423886764</v>
      </c>
      <c r="K30" s="15" t="n">
        <f aca="false">L30+M30+E30</f>
        <v>53777.14</v>
      </c>
      <c r="L30" s="15" t="n">
        <f aca="false">F30*1163</f>
        <v>49276.31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12" t="n">
        <v>4427.44</v>
      </c>
      <c r="F31" s="12" t="n">
        <v>24.47</v>
      </c>
      <c r="G31" s="13"/>
      <c r="H31" s="12" t="n">
        <v>230.74</v>
      </c>
      <c r="I31" s="12" t="n">
        <v>13.05</v>
      </c>
      <c r="J31" s="14" t="n">
        <f aca="false">K31/D31</f>
        <v>16.5422786720322</v>
      </c>
      <c r="K31" s="15" t="n">
        <f aca="false">L31+M31+E31</f>
        <v>32886.05</v>
      </c>
      <c r="L31" s="15" t="n">
        <f aca="false">F31*1163</f>
        <v>28458.61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12" t="n">
        <v>4110.47</v>
      </c>
      <c r="F32" s="12" t="n">
        <v>16.63</v>
      </c>
      <c r="G32" s="13"/>
      <c r="H32" s="12" t="n">
        <v>114.81</v>
      </c>
      <c r="I32" s="13"/>
      <c r="J32" s="14" t="n">
        <f aca="false">K32/D32</f>
        <v>15.4834015581672</v>
      </c>
      <c r="K32" s="15" t="n">
        <f aca="false">L32+M32+E32</f>
        <v>23451.16</v>
      </c>
      <c r="L32" s="15" t="n">
        <f aca="false">F32*1163</f>
        <v>19340.69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12" t="n">
        <v>2821.48</v>
      </c>
      <c r="F33" s="12" t="n">
        <v>30.21</v>
      </c>
      <c r="G33" s="13"/>
      <c r="H33" s="12" t="n">
        <v>108.45</v>
      </c>
      <c r="I33" s="12" t="n">
        <v>6.46</v>
      </c>
      <c r="J33" s="14" t="n">
        <f aca="false">K33/D33</f>
        <v>17.8220923134714</v>
      </c>
      <c r="K33" s="15" t="n">
        <f aca="false">L33+M33+E33</f>
        <v>37955.71</v>
      </c>
      <c r="L33" s="15" t="n">
        <f aca="false">F33*1163</f>
        <v>35134.23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2" t="n">
        <v>2023.99</v>
      </c>
      <c r="F34" s="12" t="n">
        <v>23.63</v>
      </c>
      <c r="G34" s="13"/>
      <c r="H34" s="12" t="n">
        <v>43.59</v>
      </c>
      <c r="I34" s="13"/>
      <c r="J34" s="14" t="n">
        <f aca="false">K34/D34</f>
        <v>16.4020679304019</v>
      </c>
      <c r="K34" s="15" t="n">
        <f aca="false">L34+M34+E34</f>
        <v>29505.68</v>
      </c>
      <c r="L34" s="15" t="n">
        <f aca="false">F34*1163</f>
        <v>27481.69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12" t="n">
        <v>5125.28</v>
      </c>
      <c r="F35" s="12" t="n">
        <v>28.96</v>
      </c>
      <c r="G35" s="13"/>
      <c r="H35" s="12" t="n">
        <v>106.2</v>
      </c>
      <c r="I35" s="12" t="n">
        <v>21.13</v>
      </c>
      <c r="J35" s="14" t="n">
        <f aca="false">K35/D35</f>
        <v>16.2380785002929</v>
      </c>
      <c r="K35" s="15" t="n">
        <f aca="false">L35+M35+E35</f>
        <v>38805.76</v>
      </c>
      <c r="L35" s="15" t="n">
        <f aca="false">F35*1163</f>
        <v>33680.48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2" t="n">
        <v>3054.86</v>
      </c>
      <c r="F36" s="12" t="n">
        <v>39.13</v>
      </c>
      <c r="G36" s="13"/>
      <c r="H36" s="12" t="n">
        <v>102.36</v>
      </c>
      <c r="I36" s="12" t="n">
        <v>28.06</v>
      </c>
      <c r="J36" s="14" t="n">
        <f aca="false">K36/D36</f>
        <v>21.347333948745</v>
      </c>
      <c r="K36" s="15" t="n">
        <f aca="false">L36+M36+E36</f>
        <v>48563.05</v>
      </c>
      <c r="L36" s="15" t="n">
        <f aca="false">F36*1163</f>
        <v>45508.19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2" t="n">
        <v>1335.91</v>
      </c>
      <c r="F37" s="12" t="n">
        <v>13.37</v>
      </c>
      <c r="G37" s="13"/>
      <c r="H37" s="12" t="n">
        <v>35.37</v>
      </c>
      <c r="I37" s="12" t="n">
        <v>16.74</v>
      </c>
      <c r="J37" s="14" t="n">
        <f aca="false">K37/D37</f>
        <v>15.3753596794755</v>
      </c>
      <c r="K37" s="15" t="n">
        <f aca="false">L37+M37+E37</f>
        <v>16885.22</v>
      </c>
      <c r="L37" s="15" t="n">
        <f aca="false">F37*1163</f>
        <v>15549.31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12" t="n">
        <v>3072.34</v>
      </c>
      <c r="F38" s="12" t="n">
        <v>30.08</v>
      </c>
      <c r="G38" s="13"/>
      <c r="H38" s="12" t="n">
        <v>120.33</v>
      </c>
      <c r="I38" s="12" t="n">
        <v>57.31</v>
      </c>
      <c r="J38" s="14" t="n">
        <f aca="false">K38/D38</f>
        <v>18.0940376569038</v>
      </c>
      <c r="K38" s="15" t="n">
        <f aca="false">L38+M38+E38</f>
        <v>38055.38</v>
      </c>
      <c r="L38" s="15" t="n">
        <f aca="false">F38*1163</f>
        <v>34983.04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12" t="n">
        <v>3707.53</v>
      </c>
      <c r="F39" s="12" t="n">
        <v>21.05</v>
      </c>
      <c r="G39" s="13"/>
      <c r="H39" s="12" t="n">
        <v>53.51</v>
      </c>
      <c r="I39" s="12" t="n">
        <v>68.65</v>
      </c>
      <c r="J39" s="14" t="n">
        <f aca="false">K39/D39</f>
        <v>13.3976615969582</v>
      </c>
      <c r="K39" s="15" t="n">
        <f aca="false">L39+M39+E39</f>
        <v>28188.68</v>
      </c>
      <c r="L39" s="15" t="n">
        <f aca="false">F39*1163</f>
        <v>24481.15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12" t="n">
        <v>5000.57</v>
      </c>
      <c r="F40" s="12" t="n">
        <v>8.17</v>
      </c>
      <c r="G40" s="13"/>
      <c r="H40" s="13"/>
      <c r="I40" s="13"/>
      <c r="J40" s="14" t="n">
        <f aca="false">K40/D40</f>
        <v>13.6018383042581</v>
      </c>
      <c r="K40" s="15" t="n">
        <f aca="false">L40+M40+E40</f>
        <v>14502.28</v>
      </c>
      <c r="L40" s="15" t="n">
        <f aca="false">F40*1163</f>
        <v>9501.71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12" t="n">
        <v>1620.68</v>
      </c>
      <c r="F41" s="13"/>
      <c r="G41" s="12" t="n">
        <v>907.01</v>
      </c>
      <c r="H41" s="12" t="n">
        <v>31.08</v>
      </c>
      <c r="I41" s="13"/>
      <c r="J41" s="14" t="n">
        <f aca="false">K41/D41</f>
        <v>18.6132272727273</v>
      </c>
      <c r="K41" s="15" t="n">
        <f aca="false">L41+M41+E41</f>
        <v>10237.275</v>
      </c>
      <c r="L41" s="15" t="n">
        <f aca="false">F41*1163</f>
        <v>0</v>
      </c>
      <c r="M41" s="15" t="n">
        <f aca="false">G41*9.5</f>
        <v>8616.595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12" t="n">
        <v>3913.36</v>
      </c>
      <c r="F42" s="12" t="n">
        <v>24.49</v>
      </c>
      <c r="G42" s="13"/>
      <c r="H42" s="12" t="n">
        <v>96.95</v>
      </c>
      <c r="I42" s="12" t="n">
        <v>73.22</v>
      </c>
      <c r="J42" s="14" t="n">
        <f aca="false">K42/D42</f>
        <v>13.2963511738631</v>
      </c>
      <c r="K42" s="15" t="n">
        <f aca="false">L42+M42+E42</f>
        <v>32395.23</v>
      </c>
      <c r="L42" s="15" t="n">
        <f aca="false">F42*1163</f>
        <v>28481.87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12" t="n">
        <v>4961.13</v>
      </c>
      <c r="F43" s="22" t="n">
        <v>23.42</v>
      </c>
      <c r="G43" s="13"/>
      <c r="H43" s="12" t="n">
        <v>137.26</v>
      </c>
      <c r="I43" s="12" t="n">
        <v>94.3</v>
      </c>
      <c r="J43" s="14" t="n">
        <f aca="false">K43/D43</f>
        <v>13.0776938385931</v>
      </c>
      <c r="K43" s="15" t="n">
        <f aca="false">L43+M43+E43</f>
        <v>32198.59</v>
      </c>
      <c r="L43" s="15" t="n">
        <f aca="false">F43*1163</f>
        <v>27237.46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2" t="n">
        <v>6763.08</v>
      </c>
      <c r="F44" s="12" t="n">
        <v>24.76</v>
      </c>
      <c r="G44" s="13"/>
      <c r="H44" s="22" t="n">
        <v>158.94</v>
      </c>
      <c r="I44" s="12" t="n">
        <v>14.37</v>
      </c>
      <c r="J44" s="14" t="n">
        <f aca="false">K44/D44</f>
        <v>17.3941985031551</v>
      </c>
      <c r="K44" s="15" t="n">
        <f aca="false">L44+M44+E44</f>
        <v>35558.96</v>
      </c>
      <c r="L44" s="15" t="n">
        <f aca="false">F44*1163</f>
        <v>28795.88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2" t="n">
        <v>3712.79</v>
      </c>
      <c r="F45" s="12" t="n">
        <v>22.31</v>
      </c>
      <c r="G45" s="13"/>
      <c r="H45" s="12" t="n">
        <v>150.53</v>
      </c>
      <c r="I45" s="22" t="n">
        <v>221.96</v>
      </c>
      <c r="J45" s="14" t="n">
        <f aca="false">K45/D45</f>
        <v>12.7885995170749</v>
      </c>
      <c r="K45" s="15" t="n">
        <f aca="false">L45+M45+E45</f>
        <v>29659.32</v>
      </c>
      <c r="L45" s="15" t="n">
        <f aca="false">F45*1163</f>
        <v>25946.53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2" t="n">
        <v>1788.22</v>
      </c>
      <c r="F46" s="12" t="n">
        <v>10.39</v>
      </c>
      <c r="G46" s="13"/>
      <c r="H46" s="12" t="n">
        <v>48.82</v>
      </c>
      <c r="I46" s="13"/>
      <c r="J46" s="14" t="n">
        <f aca="false">K46/D46</f>
        <v>12.6187482943691</v>
      </c>
      <c r="K46" s="15" t="n">
        <f aca="false">L46+M46+E46</f>
        <v>13871.79</v>
      </c>
      <c r="L46" s="15" t="n">
        <f aca="false">F46*1163</f>
        <v>12083.57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12" t="n">
        <v>3223.89</v>
      </c>
      <c r="F47" s="12" t="n">
        <v>21.18</v>
      </c>
      <c r="G47" s="13"/>
      <c r="H47" s="12" t="n">
        <v>104.01</v>
      </c>
      <c r="I47" s="12" t="n">
        <v>55.91</v>
      </c>
      <c r="J47" s="14" t="n">
        <f aca="false">K47/D47</f>
        <v>13.0798844907733</v>
      </c>
      <c r="K47" s="15" t="n">
        <f aca="false">L47+M47+E47</f>
        <v>27856.23</v>
      </c>
      <c r="L47" s="15" t="n">
        <f aca="false">F47*1163</f>
        <v>24632.34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2" t="n">
        <v>3090.35</v>
      </c>
      <c r="F48" s="12" t="n">
        <v>12.12</v>
      </c>
      <c r="G48" s="13"/>
      <c r="H48" s="12" t="n">
        <v>66.11</v>
      </c>
      <c r="I48" s="13"/>
      <c r="J48" s="14" t="n">
        <f aca="false">K48/D48</f>
        <v>12.1575481041313</v>
      </c>
      <c r="K48" s="15" t="n">
        <f aca="false">L48+M48+E48</f>
        <v>17185.91</v>
      </c>
      <c r="L48" s="15" t="n">
        <f aca="false">F48*1163</f>
        <v>14095.56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2" t="n">
        <v>11124.39</v>
      </c>
      <c r="F49" s="24"/>
      <c r="G49" s="13"/>
      <c r="H49" s="12" t="n">
        <v>111</v>
      </c>
      <c r="I49" s="24"/>
      <c r="J49" s="14" t="n">
        <f aca="false">K49/D49</f>
        <v>12.4045383586084</v>
      </c>
      <c r="K49" s="15" t="n">
        <f aca="false">L49+M49+E49</f>
        <v>11124.39</v>
      </c>
      <c r="L49" s="15" t="n">
        <f aca="false">F49*1163</f>
        <v>0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2" t="n">
        <v>5379.26</v>
      </c>
      <c r="F50" s="12" t="n">
        <v>21.36</v>
      </c>
      <c r="G50" s="13"/>
      <c r="H50" s="12" t="n">
        <v>133.81</v>
      </c>
      <c r="I50" s="22" t="n">
        <v>94.56</v>
      </c>
      <c r="J50" s="14" t="n">
        <f aca="false">K50/D50</f>
        <v>12.2740579486471</v>
      </c>
      <c r="K50" s="15" t="n">
        <f aca="false">L50+M50+E50</f>
        <v>30220.94</v>
      </c>
      <c r="L50" s="15" t="n">
        <f aca="false">F50*1163</f>
        <v>24841.68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2" t="n">
        <v>2922.11</v>
      </c>
      <c r="F51" s="12" t="n">
        <v>10.25</v>
      </c>
      <c r="G51" s="13"/>
      <c r="H51" s="12" t="n">
        <v>97.2</v>
      </c>
      <c r="I51" s="13"/>
      <c r="J51" s="14" t="n">
        <f aca="false">K51/D51</f>
        <v>11.160045112782</v>
      </c>
      <c r="K51" s="15" t="n">
        <f aca="false">L51+M51+E51</f>
        <v>14842.86</v>
      </c>
      <c r="L51" s="15" t="n">
        <f aca="false">F51*1163</f>
        <v>11920.75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v>6106.41</v>
      </c>
      <c r="F52" s="12" t="n">
        <v>21.8</v>
      </c>
      <c r="G52" s="13"/>
      <c r="H52" s="12" t="n">
        <v>91.98</v>
      </c>
      <c r="I52" s="12" t="n">
        <v>57.52</v>
      </c>
      <c r="J52" s="14" t="n">
        <f aca="false">K52/D52</f>
        <v>11.1110440064986</v>
      </c>
      <c r="K52" s="15" t="n">
        <f aca="false">L52+M52+E52</f>
        <v>31459.81</v>
      </c>
      <c r="L52" s="15" t="n">
        <f aca="false">F52*1163</f>
        <v>25353.4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12" t="n">
        <v>3550.77</v>
      </c>
      <c r="F53" s="12" t="n">
        <v>18.97</v>
      </c>
      <c r="G53" s="13"/>
      <c r="H53" s="12" t="n">
        <v>145.77</v>
      </c>
      <c r="I53" s="13"/>
      <c r="J53" s="14" t="n">
        <f aca="false">K53/D53</f>
        <v>15.5938386605784</v>
      </c>
      <c r="K53" s="15" t="n">
        <f aca="false">L53+M53+E53</f>
        <v>25612.88</v>
      </c>
      <c r="L53" s="15" t="n">
        <f aca="false">F53*1163</f>
        <v>22062.11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2" t="n">
        <v>3813.67</v>
      </c>
      <c r="F54" s="12" t="n">
        <v>24.94</v>
      </c>
      <c r="G54" s="13"/>
      <c r="H54" s="12" t="n">
        <v>169.14</v>
      </c>
      <c r="I54" s="12" t="n">
        <v>89.65</v>
      </c>
      <c r="J54" s="14" t="n">
        <f aca="false">K54/D54</f>
        <v>13.4647123984574</v>
      </c>
      <c r="K54" s="15" t="n">
        <f aca="false">L54+M54+E54</f>
        <v>32818.89</v>
      </c>
      <c r="L54" s="15" t="n">
        <f aca="false">F54*1163</f>
        <v>29005.22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v>1918.98</v>
      </c>
      <c r="F55" s="25"/>
      <c r="G55" s="13"/>
      <c r="H55" s="25"/>
      <c r="I55" s="13"/>
      <c r="J55" s="14" t="n">
        <f aca="false">K55/D55</f>
        <v>1.98652173913043</v>
      </c>
      <c r="K55" s="15" t="n">
        <f aca="false">L55+M55+E55</f>
        <v>1918.98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178673.78</v>
      </c>
      <c r="F56" s="28" t="n">
        <f aca="false">SUM(F7:F55)</f>
        <v>1053.71</v>
      </c>
      <c r="G56" s="28" t="n">
        <f aca="false">SUM(G7:G55)</f>
        <v>6333.56</v>
      </c>
      <c r="H56" s="28" t="n">
        <f aca="false">SUM(H7:H55)</f>
        <v>4683.61</v>
      </c>
      <c r="I56" s="29" t="n">
        <f aca="false">SUM(I7:I55)</f>
        <v>1742.48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18.6356715657797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customFormat="false" ht="20.25" hidden="false" customHeight="true" outlineLevel="0" collapsed="false">
      <c r="A62" s="99" t="s">
        <v>68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16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2" t="n">
        <v>6539.61</v>
      </c>
      <c r="F63" s="13"/>
      <c r="G63" s="12" t="n">
        <v>3015.05</v>
      </c>
      <c r="H63" s="12" t="n">
        <v>381.67</v>
      </c>
      <c r="I63" s="13"/>
      <c r="J63" s="14" t="n">
        <f aca="false">K63/D63</f>
        <v>71.0759292929293</v>
      </c>
      <c r="K63" s="15" t="n">
        <f aca="false">L63+M63+E63</f>
        <v>35182.585</v>
      </c>
      <c r="L63" s="15" t="n">
        <f aca="false">F63*1163</f>
        <v>0</v>
      </c>
      <c r="M63" s="15" t="n">
        <f aca="false">G63*9.5</f>
        <v>28642.975</v>
      </c>
      <c r="N63" s="16"/>
      <c r="O63" s="17"/>
      <c r="P63" s="18"/>
    </row>
    <row r="64" customFormat="false" ht="23.85" hidden="false" customHeight="tru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12" t="n">
        <v>1754.92</v>
      </c>
      <c r="F64" s="12" t="n">
        <v>9.85</v>
      </c>
      <c r="G64" s="13"/>
      <c r="H64" s="12" t="n">
        <v>26.68</v>
      </c>
      <c r="I64" s="13"/>
      <c r="J64" s="14" t="n">
        <f aca="false">K64/D64</f>
        <v>25.1006460193806</v>
      </c>
      <c r="K64" s="15" t="n">
        <f aca="false">L64+M64+E64</f>
        <v>13210.47</v>
      </c>
      <c r="L64" s="15" t="n">
        <f aca="false">F64*1163</f>
        <v>11455.55</v>
      </c>
      <c r="M64" s="15" t="n">
        <f aca="false">G64*9.5</f>
        <v>0</v>
      </c>
      <c r="N64" s="16"/>
      <c r="O64" s="17"/>
      <c r="P64" s="18"/>
    </row>
    <row r="65" customFormat="false" ht="23.85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12" t="n">
        <v>276.05</v>
      </c>
      <c r="F65" s="12" t="n">
        <v>46.23</v>
      </c>
      <c r="G65" s="13"/>
      <c r="H65" s="12" t="n">
        <v>3</v>
      </c>
      <c r="I65" s="13"/>
      <c r="J65" s="14" t="n">
        <f aca="false">K65/D65</f>
        <v>29.8127323881503</v>
      </c>
      <c r="K65" s="15" t="n">
        <f aca="false">L65+M65+E65</f>
        <v>54041.54</v>
      </c>
      <c r="L65" s="15" t="n">
        <f aca="false">F65*1163</f>
        <v>53765.49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12" t="n">
        <v>2397.75</v>
      </c>
      <c r="F66" s="12" t="n">
        <v>81.84</v>
      </c>
      <c r="G66" s="13"/>
      <c r="H66" s="12" t="n">
        <v>100.98</v>
      </c>
      <c r="I66" s="13"/>
      <c r="J66" s="14" t="n">
        <f aca="false">K66/D66</f>
        <v>23.8145336066774</v>
      </c>
      <c r="K66" s="15" t="n">
        <f aca="false">L66+M66+E66</f>
        <v>97577.67</v>
      </c>
      <c r="L66" s="15" t="n">
        <f aca="false">F66*1163</f>
        <v>95179.92</v>
      </c>
      <c r="M66" s="15" t="n">
        <f aca="false">G66*9.5</f>
        <v>0</v>
      </c>
      <c r="N66" s="16"/>
      <c r="O66" s="17"/>
      <c r="P66" s="18"/>
    </row>
    <row r="67" customFormat="false" ht="26.35" hidden="false" customHeight="tru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12" t="n">
        <v>857.63</v>
      </c>
      <c r="F67" s="12" t="n">
        <v>51.18</v>
      </c>
      <c r="G67" s="13"/>
      <c r="H67" s="12" t="n">
        <v>35.7</v>
      </c>
      <c r="I67" s="13"/>
      <c r="J67" s="14" t="n">
        <f aca="false">K67/D67</f>
        <v>22.2149345656165</v>
      </c>
      <c r="K67" s="15" t="n">
        <f aca="false">L67+M67+E67</f>
        <v>60379.97</v>
      </c>
      <c r="L67" s="15" t="n">
        <f aca="false">F67*1163</f>
        <v>59522.34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12" t="n">
        <v>263.12</v>
      </c>
      <c r="F68" s="12" t="n">
        <v>6.57</v>
      </c>
      <c r="G68" s="13"/>
      <c r="H68" s="12" t="n">
        <v>11.74</v>
      </c>
      <c r="I68" s="13"/>
      <c r="J68" s="14" t="n">
        <f aca="false">K68/D68</f>
        <v>17.3676774335311</v>
      </c>
      <c r="K68" s="15" t="n">
        <f aca="false">L68+M68+E68</f>
        <v>7904.03</v>
      </c>
      <c r="L68" s="15" t="n">
        <f aca="false">F68*1163</f>
        <v>7640.91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12" t="n">
        <v>9324.03</v>
      </c>
      <c r="F69" s="12" t="n">
        <v>97.56</v>
      </c>
      <c r="G69" s="13"/>
      <c r="H69" s="12" t="n">
        <v>256.54</v>
      </c>
      <c r="I69" s="12" t="n">
        <v>214.27</v>
      </c>
      <c r="J69" s="14" t="n">
        <f aca="false">K69/D69</f>
        <v>19.3251664384532</v>
      </c>
      <c r="K69" s="15" t="n">
        <f aca="false">L69+M69+E69</f>
        <v>122786.31</v>
      </c>
      <c r="L69" s="15" t="n">
        <f aca="false">F69*1163</f>
        <v>113462.28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12" t="n">
        <v>6788.19</v>
      </c>
      <c r="F70" s="12" t="n">
        <v>64.07</v>
      </c>
      <c r="G70" s="13"/>
      <c r="H70" s="12" t="n">
        <v>106.19</v>
      </c>
      <c r="I70" s="12" t="n">
        <v>31.5</v>
      </c>
      <c r="J70" s="14" t="n">
        <f aca="false">K70/D70</f>
        <v>14.8713371135906</v>
      </c>
      <c r="K70" s="15" t="n">
        <f aca="false">L70+M70+E70</f>
        <v>81301.6</v>
      </c>
      <c r="L70" s="15" t="n">
        <f aca="false">F70*1163</f>
        <v>74513.41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12" t="n">
        <v>902.68</v>
      </c>
      <c r="F71" s="12" t="n">
        <v>29.08</v>
      </c>
      <c r="G71" s="13"/>
      <c r="H71" s="12" t="n">
        <v>43.9</v>
      </c>
      <c r="I71" s="13"/>
      <c r="J71" s="14" t="n">
        <f aca="false">K71/D71</f>
        <v>15.0634332566917</v>
      </c>
      <c r="K71" s="15" t="n">
        <f aca="false">L71+M71+E71</f>
        <v>34722.72</v>
      </c>
      <c r="L71" s="15" t="n">
        <f aca="false">F71*1163</f>
        <v>33820.04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12" t="n">
        <v>2816.05</v>
      </c>
      <c r="F72" s="13"/>
      <c r="G72" s="12" t="n">
        <v>4993.08</v>
      </c>
      <c r="H72" s="12" t="n">
        <v>89.73</v>
      </c>
      <c r="I72" s="13"/>
      <c r="J72" s="14" t="n">
        <f aca="false">K72/D72</f>
        <v>14.3163276353276</v>
      </c>
      <c r="K72" s="15" t="n">
        <f aca="false">L72+M72+E72</f>
        <v>50250.31</v>
      </c>
      <c r="L72" s="15" t="n">
        <f aca="false">F72*1163</f>
        <v>0</v>
      </c>
      <c r="M72" s="15" t="n">
        <f aca="false">G72*9.5</f>
        <v>47434.26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12" t="n">
        <v>5247.61</v>
      </c>
      <c r="F73" s="12" t="n">
        <v>49.74</v>
      </c>
      <c r="G73" s="25"/>
      <c r="H73" s="12" t="n">
        <v>58.84</v>
      </c>
      <c r="I73" s="13"/>
      <c r="J73" s="14" t="n">
        <f aca="false">K73/D73</f>
        <v>19.5644124031008</v>
      </c>
      <c r="K73" s="15" t="n">
        <f aca="false">L73+M73+E73</f>
        <v>63095.23</v>
      </c>
      <c r="L73" s="15" t="n">
        <f aca="false">F73*1163</f>
        <v>57847.62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12" t="n">
        <v>2887.5</v>
      </c>
      <c r="F74" s="12" t="n">
        <v>59.17</v>
      </c>
      <c r="G74" s="13"/>
      <c r="H74" s="12" t="n">
        <v>73.1</v>
      </c>
      <c r="I74" s="13"/>
      <c r="J74" s="14" t="n">
        <f aca="false">K74/D74</f>
        <v>18.0378380418103</v>
      </c>
      <c r="K74" s="15" t="n">
        <f aca="false">L74+M74+E74</f>
        <v>71702.21</v>
      </c>
      <c r="L74" s="15" t="n">
        <f aca="false">F74*1163</f>
        <v>68814.71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12" t="n">
        <v>3877.59</v>
      </c>
      <c r="F75" s="12" t="n">
        <v>54.66</v>
      </c>
      <c r="G75" s="13"/>
      <c r="H75" s="12" t="n">
        <v>132.29</v>
      </c>
      <c r="I75" s="13"/>
      <c r="J75" s="14" t="n">
        <f aca="false">K75/D75</f>
        <v>12.1660148992586</v>
      </c>
      <c r="K75" s="15" t="n">
        <f aca="false">L75+M75+E75</f>
        <v>67447.17</v>
      </c>
      <c r="L75" s="15" t="n">
        <f aca="false">F75*1163</f>
        <v>63569.58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12" t="n">
        <v>1213.38</v>
      </c>
      <c r="F76" s="13"/>
      <c r="G76" s="12" t="n">
        <v>2024.81</v>
      </c>
      <c r="H76" s="39" t="n">
        <v>11.22</v>
      </c>
      <c r="I76" s="13"/>
      <c r="J76" s="14" t="n">
        <f aca="false">K76/D76</f>
        <v>15.6099809160305</v>
      </c>
      <c r="K76" s="15" t="n">
        <f aca="false">L76+M76+E76</f>
        <v>20449.075</v>
      </c>
      <c r="L76" s="15" t="n">
        <f aca="false">F76*1163</f>
        <v>0</v>
      </c>
      <c r="M76" s="15" t="n">
        <f aca="false">G76*9.5</f>
        <v>19235.695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12" t="n">
        <v>7504.58</v>
      </c>
      <c r="F77" s="12" t="n">
        <v>28.77</v>
      </c>
      <c r="G77" s="25"/>
      <c r="H77" s="12" t="n">
        <v>186.36</v>
      </c>
      <c r="I77" s="13"/>
      <c r="J77" s="14" t="n">
        <f aca="false">K77/D77</f>
        <v>13.0666953748006</v>
      </c>
      <c r="K77" s="15" t="n">
        <f aca="false">L77+M77+E77</f>
        <v>40964.09</v>
      </c>
      <c r="L77" s="15" t="n">
        <f aca="false">F77*1163</f>
        <v>33459.51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12" t="n">
        <v>5768.57</v>
      </c>
      <c r="F78" s="13"/>
      <c r="G78" s="12" t="n">
        <v>1846.34</v>
      </c>
      <c r="H78" s="39" t="n">
        <v>41.96</v>
      </c>
      <c r="I78" s="13"/>
      <c r="J78" s="14" t="n">
        <f aca="false">K78/D78</f>
        <v>14.3271252074498</v>
      </c>
      <c r="K78" s="15" t="n">
        <f aca="false">L78+M78+E78</f>
        <v>23308.8</v>
      </c>
      <c r="L78" s="15" t="n">
        <f aca="false">F78*1163</f>
        <v>0</v>
      </c>
      <c r="M78" s="15" t="n">
        <f aca="false">G78*9.5</f>
        <v>17540.23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12" t="n">
        <v>2400.64</v>
      </c>
      <c r="F79" s="12" t="n">
        <v>56.87</v>
      </c>
      <c r="G79" s="13"/>
      <c r="H79" s="12" t="n">
        <v>48.17</v>
      </c>
      <c r="I79" s="13"/>
      <c r="J79" s="14" t="n">
        <f aca="false">K79/D79</f>
        <v>12.9250881593091</v>
      </c>
      <c r="K79" s="15" t="n">
        <f aca="false">L79+M79+E79</f>
        <v>68540.45</v>
      </c>
      <c r="L79" s="15" t="n">
        <f aca="false">F79*1163</f>
        <v>66139.81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12" t="n">
        <v>634.33</v>
      </c>
      <c r="F80" s="12" t="n">
        <v>16.38</v>
      </c>
      <c r="G80" s="13"/>
      <c r="H80" s="12" t="n">
        <v>28.23</v>
      </c>
      <c r="I80" s="12" t="n">
        <v>19.5</v>
      </c>
      <c r="J80" s="14" t="n">
        <f aca="false">K80/D80</f>
        <v>14.9804185692542</v>
      </c>
      <c r="K80" s="15" t="n">
        <f aca="false">L80+M80+E80</f>
        <v>19684.27</v>
      </c>
      <c r="L80" s="15" t="n">
        <f aca="false">F80*1163</f>
        <v>19049.94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12" t="n">
        <v>2498.54</v>
      </c>
      <c r="F81" s="12" t="n">
        <v>79.06</v>
      </c>
      <c r="G81" s="13"/>
      <c r="H81" s="12" t="n">
        <v>130.93</v>
      </c>
      <c r="I81" s="13"/>
      <c r="J81" s="14" t="n">
        <f aca="false">K81/D81</f>
        <v>11.8428218535656</v>
      </c>
      <c r="K81" s="15" t="n">
        <f aca="false">L81+M81+E81</f>
        <v>94445.32</v>
      </c>
      <c r="L81" s="15" t="n">
        <f aca="false">F81*1163</f>
        <v>91946.78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12" t="n">
        <v>5591.9</v>
      </c>
      <c r="F82" s="12" t="n">
        <v>67.08</v>
      </c>
      <c r="G82" s="13"/>
      <c r="H82" s="12" t="n">
        <v>120.38</v>
      </c>
      <c r="I82" s="13"/>
      <c r="J82" s="14" t="n">
        <f aca="false">K82/D82</f>
        <v>12.2227332534136</v>
      </c>
      <c r="K82" s="15" t="n">
        <f aca="false">L82+M82+E82</f>
        <v>83605.94</v>
      </c>
      <c r="L82" s="15" t="n">
        <f aca="false">F82*1163</f>
        <v>78014.04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12" t="n">
        <v>5105.73</v>
      </c>
      <c r="F83" s="12" t="n">
        <v>35.84</v>
      </c>
      <c r="G83" s="25"/>
      <c r="H83" s="13"/>
      <c r="I83" s="13"/>
      <c r="J83" s="14" t="n">
        <f aca="false">K83/D83</f>
        <v>12.0804673379809</v>
      </c>
      <c r="K83" s="15" t="n">
        <f aca="false">L83+M83+E83</f>
        <v>46787.65</v>
      </c>
      <c r="L83" s="15" t="n">
        <f aca="false">F83*1163</f>
        <v>41681.92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12" t="n">
        <v>214.04</v>
      </c>
      <c r="F84" s="12" t="n">
        <v>5.6</v>
      </c>
      <c r="G84" s="13"/>
      <c r="H84" s="12" t="n">
        <v>14.42</v>
      </c>
      <c r="I84" s="13"/>
      <c r="J84" s="14" t="n">
        <f aca="false">K84/D84</f>
        <v>10.4992039956298</v>
      </c>
      <c r="K84" s="15" t="n">
        <f aca="false">L84+M84+E84</f>
        <v>6726.84</v>
      </c>
      <c r="L84" s="15" t="n">
        <f aca="false">F84*1163</f>
        <v>6512.8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12" t="n">
        <v>2926.82</v>
      </c>
      <c r="F85" s="12" t="n">
        <v>37.18</v>
      </c>
      <c r="G85" s="13"/>
      <c r="H85" s="12" t="n">
        <v>42.63</v>
      </c>
      <c r="I85" s="13"/>
      <c r="J85" s="14" t="n">
        <f aca="false">K85/D85</f>
        <v>9.66244453746337</v>
      </c>
      <c r="K85" s="15" t="n">
        <f aca="false">L85+M85+E85</f>
        <v>46167.16</v>
      </c>
      <c r="L85" s="15" t="n">
        <f aca="false">F85*1163</f>
        <v>43240.34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12" t="n">
        <v>8323.73</v>
      </c>
      <c r="F86" s="12" t="n">
        <v>95.69</v>
      </c>
      <c r="G86" s="13"/>
      <c r="H86" s="12" t="n">
        <v>111.29</v>
      </c>
      <c r="I86" s="100" t="n">
        <v>28.27</v>
      </c>
      <c r="J86" s="14" t="n">
        <f aca="false">K86/D86</f>
        <v>15.1681144349899</v>
      </c>
      <c r="K86" s="15" t="n">
        <f aca="false">L86+M86+E86</f>
        <v>119611.2</v>
      </c>
      <c r="L86" s="15" t="n">
        <f aca="false">F86*1163</f>
        <v>111287.47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12" t="n">
        <v>2166.92</v>
      </c>
      <c r="F87" s="12" t="n">
        <v>67.81</v>
      </c>
      <c r="G87" s="13"/>
      <c r="H87" s="12" t="n">
        <v>57.45</v>
      </c>
      <c r="I87" s="13"/>
      <c r="J87" s="14" t="n">
        <f aca="false">K87/D87</f>
        <v>11.6563021462685</v>
      </c>
      <c r="K87" s="15" t="n">
        <f aca="false">L87+M87+E87</f>
        <v>81029.95</v>
      </c>
      <c r="L87" s="15" t="n">
        <f aca="false">F87*1163</f>
        <v>78863.03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12" t="n">
        <v>3035.3</v>
      </c>
      <c r="F88" s="12" t="n">
        <v>77.04</v>
      </c>
      <c r="G88" s="13"/>
      <c r="H88" s="12" t="n">
        <v>186.47</v>
      </c>
      <c r="I88" s="24"/>
      <c r="J88" s="14" t="n">
        <f aca="false">K88/D88</f>
        <v>11.8685466822125</v>
      </c>
      <c r="K88" s="15" t="n">
        <f aca="false">L88+M88+E88</f>
        <v>92632.82</v>
      </c>
      <c r="L88" s="15" t="n">
        <f aca="false">F88*1163</f>
        <v>89597.52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12" t="n">
        <v>3050.75</v>
      </c>
      <c r="F89" s="12" t="n">
        <v>46.11</v>
      </c>
      <c r="G89" s="13"/>
      <c r="H89" s="12" t="n">
        <v>112.36</v>
      </c>
      <c r="I89" s="22" t="n">
        <v>17.53</v>
      </c>
      <c r="J89" s="14" t="n">
        <f aca="false">K89/D89</f>
        <v>9.40582504937186</v>
      </c>
      <c r="K89" s="15" t="n">
        <f aca="false">L89+M89+E89</f>
        <v>56676.68</v>
      </c>
      <c r="L89" s="15" t="n">
        <f aca="false">F89*1163</f>
        <v>53625.93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12" t="n">
        <v>1622</v>
      </c>
      <c r="F90" s="12" t="n">
        <v>40.47</v>
      </c>
      <c r="G90" s="13"/>
      <c r="H90" s="12" t="n">
        <v>100.16</v>
      </c>
      <c r="I90" s="12" t="n">
        <v>17.75</v>
      </c>
      <c r="J90" s="14" t="n">
        <f aca="false">K90/D90</f>
        <v>9.737722</v>
      </c>
      <c r="K90" s="15" t="n">
        <f aca="false">L90+M90+E90</f>
        <v>48688.61</v>
      </c>
      <c r="L90" s="15" t="n">
        <f aca="false">F90*1163</f>
        <v>47066.61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12" t="n">
        <v>4126.96</v>
      </c>
      <c r="F91" s="13"/>
      <c r="G91" s="12" t="n">
        <v>3593.38</v>
      </c>
      <c r="H91" s="12" t="n">
        <v>90.75</v>
      </c>
      <c r="I91" s="13"/>
      <c r="J91" s="14" t="n">
        <f aca="false">K91/D91</f>
        <v>9.24252898550725</v>
      </c>
      <c r="K91" s="15" t="n">
        <f aca="false">L91+M91+E91</f>
        <v>38264.07</v>
      </c>
      <c r="L91" s="15" t="n">
        <f aca="false">F91*1163</f>
        <v>0</v>
      </c>
      <c r="M91" s="15" t="n">
        <f aca="false">G91*9.5</f>
        <v>34137.11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12" t="n">
        <v>5251.81</v>
      </c>
      <c r="F92" s="12" t="n">
        <v>63.06</v>
      </c>
      <c r="G92" s="13"/>
      <c r="H92" s="12" t="n">
        <v>97.66</v>
      </c>
      <c r="I92" s="13"/>
      <c r="J92" s="14" t="n">
        <f aca="false">K92/D92</f>
        <v>8.30591735362503</v>
      </c>
      <c r="K92" s="15" t="n">
        <f aca="false">L92+M92+E92</f>
        <v>78590.59</v>
      </c>
      <c r="L92" s="15" t="n">
        <f aca="false">F92*1163</f>
        <v>73338.78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12" t="n">
        <v>3006.03</v>
      </c>
      <c r="F93" s="12" t="n">
        <v>80.86</v>
      </c>
      <c r="G93" s="13"/>
      <c r="H93" s="12" t="n">
        <v>142.77</v>
      </c>
      <c r="I93" s="13"/>
      <c r="J93" s="14" t="n">
        <f aca="false">K93/D93</f>
        <v>12.1770490363381</v>
      </c>
      <c r="K93" s="15" t="n">
        <f aca="false">L93+M93+E93</f>
        <v>97046.21</v>
      </c>
      <c r="L93" s="15" t="n">
        <f aca="false">F93*1163</f>
        <v>94040.18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12" t="n">
        <v>6066.57</v>
      </c>
      <c r="F94" s="12" t="n">
        <v>59.11</v>
      </c>
      <c r="G94" s="13"/>
      <c r="H94" s="12" t="n">
        <v>129.82</v>
      </c>
      <c r="I94" s="13"/>
      <c r="J94" s="14" t="n">
        <f aca="false">K94/D94</f>
        <v>9.89583195544915</v>
      </c>
      <c r="K94" s="15" t="n">
        <f aca="false">L94+M94+E94</f>
        <v>74811.5</v>
      </c>
      <c r="L94" s="15" t="n">
        <f aca="false">F94*1163</f>
        <v>68744.93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12" t="n">
        <v>3496.66</v>
      </c>
      <c r="F95" s="12" t="n">
        <v>45.69</v>
      </c>
      <c r="G95" s="13"/>
      <c r="H95" s="12" t="n">
        <v>128.18</v>
      </c>
      <c r="I95" s="13"/>
      <c r="J95" s="14" t="n">
        <f aca="false">K95/D95</f>
        <v>8.90641787758696</v>
      </c>
      <c r="K95" s="15" t="n">
        <f aca="false">L95+M95+E95</f>
        <v>56634.13</v>
      </c>
      <c r="L95" s="15" t="n">
        <f aca="false">F95*1163</f>
        <v>53137.47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12" t="n">
        <v>3724.18</v>
      </c>
      <c r="F96" s="12" t="n">
        <v>50.53</v>
      </c>
      <c r="G96" s="13"/>
      <c r="H96" s="12" t="n">
        <v>84.65</v>
      </c>
      <c r="I96" s="13"/>
      <c r="J96" s="14" t="n">
        <f aca="false">K96/D96</f>
        <v>11.1074600071098</v>
      </c>
      <c r="K96" s="15" t="n">
        <f aca="false">L96+M96+E96</f>
        <v>62490.57</v>
      </c>
      <c r="L96" s="15" t="n">
        <f aca="false">F96*1163</f>
        <v>58766.39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12" t="n">
        <v>1565.86</v>
      </c>
      <c r="F97" s="12" t="n">
        <v>57.15</v>
      </c>
      <c r="G97" s="13"/>
      <c r="H97" s="12" t="n">
        <v>79.77</v>
      </c>
      <c r="I97" s="13"/>
      <c r="J97" s="14" t="n">
        <f aca="false">K97/D97</f>
        <v>9.12583972742394</v>
      </c>
      <c r="K97" s="15" t="n">
        <f aca="false">L97+M97+E97</f>
        <v>68031.31</v>
      </c>
      <c r="L97" s="15" t="n">
        <f aca="false">F97*1163</f>
        <v>66465.45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12" t="n">
        <v>10643.62</v>
      </c>
      <c r="F98" s="12" t="n">
        <v>40.25</v>
      </c>
      <c r="G98" s="13"/>
      <c r="H98" s="12" t="n">
        <v>179.32</v>
      </c>
      <c r="I98" s="12" t="n">
        <v>36.18</v>
      </c>
      <c r="J98" s="14" t="n">
        <f aca="false">K98/D98</f>
        <v>6.04273979806479</v>
      </c>
      <c r="K98" s="15" t="n">
        <f aca="false">L98+M98+E98</f>
        <v>57454.37</v>
      </c>
      <c r="L98" s="15" t="n">
        <f aca="false">F98*1163</f>
        <v>46810.75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12" t="n">
        <v>44488.16</v>
      </c>
      <c r="F99" s="13"/>
      <c r="G99" s="13"/>
      <c r="H99" s="12" t="n">
        <v>50.78</v>
      </c>
      <c r="I99" s="13"/>
      <c r="J99" s="14" t="n">
        <f aca="false">K99/D99</f>
        <v>8.76959589986202</v>
      </c>
      <c r="K99" s="15" t="n">
        <f aca="false">L99+M99+E99</f>
        <v>44488.16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2" t="n">
        <v>3626.77</v>
      </c>
      <c r="F100" s="12" t="n">
        <v>46.65</v>
      </c>
      <c r="G100" s="13"/>
      <c r="H100" s="12" t="n">
        <v>143.08</v>
      </c>
      <c r="I100" s="13"/>
      <c r="J100" s="14" t="n">
        <f aca="false">K100/D100</f>
        <v>6.6698225397557</v>
      </c>
      <c r="K100" s="15" t="n">
        <f aca="false">L100+M100+E100</f>
        <v>57880.72</v>
      </c>
      <c r="L100" s="15" t="n">
        <f aca="false">F100*1163</f>
        <v>54253.95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12" t="n">
        <v>3697.58</v>
      </c>
      <c r="F101" s="12" t="n">
        <v>52.74</v>
      </c>
      <c r="G101" s="13"/>
      <c r="H101" s="12" t="n">
        <v>117.46</v>
      </c>
      <c r="I101" s="12" t="n">
        <v>5</v>
      </c>
      <c r="J101" s="14" t="n">
        <f aca="false">K101/D101</f>
        <v>6.33410925949373</v>
      </c>
      <c r="K101" s="15" t="n">
        <f aca="false">L101+M101+E101</f>
        <v>65034.2</v>
      </c>
      <c r="L101" s="15" t="n">
        <f aca="false">F101*1163</f>
        <v>61336.62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12" t="n">
        <v>11908.94</v>
      </c>
      <c r="F102" s="12" t="n">
        <v>36.44</v>
      </c>
      <c r="G102" s="13"/>
      <c r="H102" s="12" t="n">
        <v>310.25</v>
      </c>
      <c r="I102" s="12" t="n">
        <v>59.66</v>
      </c>
      <c r="J102" s="14" t="n">
        <f aca="false">K102/D102</f>
        <v>3.70065848670757</v>
      </c>
      <c r="K102" s="15" t="n">
        <f aca="false">L102+M102+E102</f>
        <v>54288.66</v>
      </c>
      <c r="L102" s="15" t="n">
        <f aca="false">F102*1163</f>
        <v>42379.72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12" t="n">
        <v>2363.04</v>
      </c>
      <c r="F103" s="13"/>
      <c r="G103" s="25"/>
      <c r="H103" s="13"/>
      <c r="I103" s="13"/>
      <c r="J103" s="14" t="n">
        <f aca="false">K103/D103</f>
        <v>3.0970380078637</v>
      </c>
      <c r="K103" s="15" t="n">
        <f aca="false">L103+M103+E103</f>
        <v>2363.04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2" t="n">
        <v>1224.46</v>
      </c>
      <c r="F104" s="13"/>
      <c r="G104" s="13"/>
      <c r="H104" s="12" t="n">
        <v>26.31</v>
      </c>
      <c r="I104" s="13"/>
      <c r="J104" s="14" t="n">
        <f aca="false">K104/D104</f>
        <v>1.95600638977636</v>
      </c>
      <c r="K104" s="15" t="n">
        <f aca="false">L104+M104+E104</f>
        <v>1224.46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12" t="n">
        <v>4290.02</v>
      </c>
      <c r="F105" s="24"/>
      <c r="G105" s="25"/>
      <c r="H105" s="12" t="n">
        <v>34.48</v>
      </c>
      <c r="I105" s="13"/>
      <c r="J105" s="14" t="n">
        <f aca="false">K105/D105</f>
        <v>2.20306064807682</v>
      </c>
      <c r="K105" s="15" t="n">
        <f aca="false">L105+M105+E105</f>
        <v>4290.02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24.8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2" t="n">
        <v>190.13</v>
      </c>
      <c r="F106" s="25"/>
      <c r="G106" s="13"/>
      <c r="H106" s="13"/>
      <c r="I106" s="13"/>
      <c r="J106" s="14" t="n">
        <f aca="false">K106/D106</f>
        <v>0.131760221760222</v>
      </c>
      <c r="K106" s="15" t="n">
        <f aca="false">L106+M106+E106</f>
        <v>190.13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8.9" hidden="false" customHeight="true" outlineLevel="0" collapsed="false">
      <c r="A107" s="9" t="n">
        <v>45</v>
      </c>
      <c r="B107" s="37" t="s">
        <v>204</v>
      </c>
      <c r="C107" s="38" t="n">
        <v>26</v>
      </c>
      <c r="D107" s="38" t="n">
        <v>154.34</v>
      </c>
      <c r="E107" s="12" t="n">
        <v>29.57</v>
      </c>
      <c r="F107" s="25"/>
      <c r="G107" s="13"/>
      <c r="H107" s="13"/>
      <c r="I107" s="13"/>
      <c r="J107" s="14" t="n">
        <f aca="false">K107/D107</f>
        <v>0.191589996112479</v>
      </c>
      <c r="K107" s="15" t="n">
        <f aca="false">L107+M107+E107</f>
        <v>29.57</v>
      </c>
      <c r="L107" s="15" t="n">
        <f aca="false">F107*1163</f>
        <v>0</v>
      </c>
      <c r="M107" s="15" t="n">
        <f aca="false">G107*9.5</f>
        <v>0</v>
      </c>
      <c r="N107" s="16"/>
      <c r="O107" s="17"/>
      <c r="P107" s="18"/>
    </row>
    <row r="108" customFormat="false" ht="13.8" hidden="false" customHeight="false" outlineLevel="0" collapsed="false">
      <c r="A108" s="32"/>
      <c r="B108" s="27" t="s">
        <v>66</v>
      </c>
      <c r="C108" s="28" t="n">
        <f aca="false">SUM(C63:C107)</f>
        <v>37813</v>
      </c>
      <c r="D108" s="28" t="n">
        <f aca="false">SUM(D63:D107)</f>
        <v>212648.83</v>
      </c>
      <c r="E108" s="28" t="n">
        <f aca="false">SUM(E63:E107)</f>
        <v>205690.32</v>
      </c>
      <c r="F108" s="28" t="n">
        <f aca="false">SUM(F63:F107)</f>
        <v>1736.33</v>
      </c>
      <c r="G108" s="28" t="n">
        <f aca="false">SUM(G63:G107)</f>
        <v>15472.66</v>
      </c>
      <c r="H108" s="28" t="n">
        <f aca="false">SUM(H63:H107)</f>
        <v>4127.67</v>
      </c>
      <c r="I108" s="28" t="n">
        <f aca="false">SUM(I63:I107)</f>
        <v>429.66</v>
      </c>
      <c r="J108" s="30"/>
      <c r="K108" s="31"/>
      <c r="L108" s="31"/>
      <c r="M108" s="31"/>
      <c r="O108" s="17"/>
    </row>
    <row r="109" customFormat="false" ht="13.8" hidden="false" customHeight="false" outlineLevel="0" collapsed="false">
      <c r="A109" s="32"/>
      <c r="B109" s="27" t="s">
        <v>67</v>
      </c>
      <c r="C109" s="28"/>
      <c r="D109" s="28"/>
      <c r="E109" s="28"/>
      <c r="F109" s="28"/>
      <c r="G109" s="28"/>
      <c r="H109" s="28"/>
      <c r="I109" s="28"/>
      <c r="J109" s="40" t="n">
        <f aca="false">SUM(J63:J107)/45</f>
        <v>13.2364866400616</v>
      </c>
      <c r="K109" s="31"/>
      <c r="L109" s="31"/>
      <c r="M109" s="31"/>
      <c r="O109" s="17"/>
    </row>
    <row r="110" customFormat="false" ht="13.5" hidden="false" customHeight="true" outlineLevel="0" collapsed="false">
      <c r="A110" s="32"/>
      <c r="B110" s="32" t="s">
        <v>113</v>
      </c>
      <c r="C110" s="32"/>
      <c r="D110" s="32"/>
      <c r="E110" s="41" t="n">
        <f aca="false">E56+E108</f>
        <v>384364.1</v>
      </c>
      <c r="F110" s="41" t="n">
        <f aca="false">F56+F108</f>
        <v>2790.04</v>
      </c>
      <c r="G110" s="41" t="n">
        <f aca="false">G56+G108</f>
        <v>21806.22</v>
      </c>
      <c r="H110" s="41" t="n">
        <f aca="false">H56+H108</f>
        <v>8811.28</v>
      </c>
      <c r="I110" s="41" t="n">
        <f aca="false">I56+I108</f>
        <v>2172.14</v>
      </c>
      <c r="J110" s="32"/>
      <c r="K110" s="32"/>
      <c r="L110" s="32"/>
      <c r="M110" s="32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3.8" hidden="true" customHeight="fals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7.9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6"/>
      <c r="L115" s="46"/>
      <c r="M115" s="46"/>
      <c r="O115" s="17"/>
    </row>
    <row r="116" customFormat="false" ht="11.15" hidden="false" customHeight="true" outlineLevel="0" collapsed="false">
      <c r="A116" s="42"/>
      <c r="B116" s="43"/>
      <c r="C116" s="44"/>
      <c r="D116" s="44"/>
      <c r="E116" s="44"/>
      <c r="F116" s="44"/>
      <c r="G116" s="44"/>
      <c r="H116" s="44"/>
      <c r="I116" s="44"/>
      <c r="J116" s="45"/>
      <c r="K116" s="47"/>
      <c r="L116" s="46"/>
      <c r="M116" s="46"/>
      <c r="O116" s="17"/>
    </row>
    <row r="117" customFormat="false" ht="11.15" hidden="false" customHeight="true" outlineLevel="0" collapsed="false">
      <c r="O117" s="17"/>
    </row>
    <row r="118" customFormat="false" ht="24.75" hidden="false" customHeight="true" outlineLevel="0" collapsed="false">
      <c r="A118" s="4" t="s">
        <v>1</v>
      </c>
      <c r="B118" s="5" t="s">
        <v>2</v>
      </c>
      <c r="C118" s="5" t="s">
        <v>3</v>
      </c>
      <c r="D118" s="5" t="s">
        <v>4</v>
      </c>
      <c r="E118" s="5" t="s">
        <v>5</v>
      </c>
      <c r="F118" s="5"/>
      <c r="G118" s="5"/>
      <c r="H118" s="5"/>
      <c r="I118" s="5"/>
      <c r="J118" s="5" t="s">
        <v>6</v>
      </c>
      <c r="K118" s="5" t="s">
        <v>7</v>
      </c>
      <c r="L118" s="5"/>
      <c r="M118" s="5"/>
      <c r="O118" s="17"/>
    </row>
    <row r="119" customFormat="false" ht="35.05" hidden="false" customHeight="false" outlineLevel="0" collapsed="false">
      <c r="A119" s="4"/>
      <c r="B119" s="5"/>
      <c r="C119" s="5"/>
      <c r="D119" s="5"/>
      <c r="E119" s="5" t="s">
        <v>8</v>
      </c>
      <c r="F119" s="5" t="s">
        <v>9</v>
      </c>
      <c r="G119" s="5" t="s">
        <v>10</v>
      </c>
      <c r="H119" s="5" t="s">
        <v>11</v>
      </c>
      <c r="I119" s="5" t="s">
        <v>12</v>
      </c>
      <c r="J119" s="5"/>
      <c r="K119" s="5" t="s">
        <v>13</v>
      </c>
      <c r="L119" s="5" t="s">
        <v>14</v>
      </c>
      <c r="M119" s="5" t="s">
        <v>15</v>
      </c>
      <c r="O119" s="17"/>
    </row>
    <row r="120" customFormat="false" ht="13.8" hidden="false" customHeight="false" outlineLevel="0" collapsed="false">
      <c r="A120" s="101" t="s">
        <v>114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O120" s="17"/>
    </row>
    <row r="121" customFormat="false" ht="23.85" hidden="false" customHeight="false" outlineLevel="0" collapsed="false">
      <c r="A121" s="49" t="n">
        <v>1</v>
      </c>
      <c r="B121" s="37" t="s">
        <v>115</v>
      </c>
      <c r="C121" s="50" t="n">
        <v>14</v>
      </c>
      <c r="D121" s="51" t="n">
        <v>31</v>
      </c>
      <c r="E121" s="22" t="n">
        <v>2.17</v>
      </c>
      <c r="F121" s="52"/>
      <c r="G121" s="22" t="n">
        <v>215.48</v>
      </c>
      <c r="H121" s="52"/>
      <c r="I121" s="52"/>
      <c r="J121" s="53" t="n">
        <f aca="false">K121/D121</f>
        <v>66.1041935483871</v>
      </c>
      <c r="K121" s="54" t="n">
        <f aca="false">L121+M121+E121</f>
        <v>2049.23</v>
      </c>
      <c r="L121" s="54" t="n">
        <f aca="false">F121*1163</f>
        <v>0</v>
      </c>
      <c r="M121" s="54" t="n">
        <f aca="false">G121*9.5</f>
        <v>2047.06</v>
      </c>
      <c r="O121" s="17"/>
    </row>
    <row r="122" customFormat="false" ht="23.85" hidden="false" customHeight="false" outlineLevel="0" collapsed="false">
      <c r="A122" s="49" t="n">
        <v>2</v>
      </c>
      <c r="B122" s="37" t="s">
        <v>116</v>
      </c>
      <c r="C122" s="50" t="n">
        <v>20</v>
      </c>
      <c r="D122" s="51" t="n">
        <v>91.3</v>
      </c>
      <c r="E122" s="22" t="n">
        <v>260.91</v>
      </c>
      <c r="F122" s="52"/>
      <c r="G122" s="22" t="n">
        <v>296.65</v>
      </c>
      <c r="H122" s="52"/>
      <c r="I122" s="52"/>
      <c r="J122" s="55" t="n">
        <f aca="false">K122/D122</f>
        <v>33.7249178532311</v>
      </c>
      <c r="K122" s="54" t="n">
        <f aca="false">L122+M122+E122</f>
        <v>3079.085</v>
      </c>
      <c r="L122" s="54" t="n">
        <f aca="false">F122*1163</f>
        <v>0</v>
      </c>
      <c r="M122" s="54" t="n">
        <f aca="false">G122*9.5</f>
        <v>2818.175</v>
      </c>
      <c r="O122" s="17"/>
    </row>
    <row r="123" customFormat="false" ht="23.85" hidden="false" customHeight="false" outlineLevel="0" collapsed="false">
      <c r="A123" s="49" t="n">
        <v>3</v>
      </c>
      <c r="B123" s="37" t="s">
        <v>117</v>
      </c>
      <c r="C123" s="56"/>
      <c r="D123" s="50" t="n">
        <v>537.4</v>
      </c>
      <c r="E123" s="22" t="n">
        <v>998.82</v>
      </c>
      <c r="F123" s="22" t="n">
        <v>12.73</v>
      </c>
      <c r="G123" s="52"/>
      <c r="H123" s="22" t="n">
        <v>22</v>
      </c>
      <c r="I123" s="52"/>
      <c r="J123" s="55" t="n">
        <f aca="false">K123/D123</f>
        <v>29.4079084480834</v>
      </c>
      <c r="K123" s="54" t="n">
        <f aca="false">L123+M123+E123</f>
        <v>15803.81</v>
      </c>
      <c r="L123" s="54" t="n">
        <f aca="false">F123*1163</f>
        <v>14804.99</v>
      </c>
      <c r="M123" s="54" t="n">
        <f aca="false">G123*9.5</f>
        <v>0</v>
      </c>
      <c r="O123" s="17"/>
    </row>
    <row r="124" customFormat="false" ht="23.85" hidden="false" customHeight="false" outlineLevel="0" collapsed="false">
      <c r="A124" s="49" t="n">
        <v>4</v>
      </c>
      <c r="B124" s="37" t="s">
        <v>118</v>
      </c>
      <c r="C124" s="50" t="n">
        <v>700</v>
      </c>
      <c r="D124" s="51" t="n">
        <v>679</v>
      </c>
      <c r="E124" s="22" t="n">
        <v>1779.55</v>
      </c>
      <c r="F124" s="52"/>
      <c r="G124" s="22" t="n">
        <v>2054.51</v>
      </c>
      <c r="H124" s="52"/>
      <c r="I124" s="52"/>
      <c r="J124" s="55" t="n">
        <f aca="false">K124/D124</f>
        <v>31.365824742268</v>
      </c>
      <c r="K124" s="54" t="n">
        <f aca="false">L124+M124+E124</f>
        <v>21297.395</v>
      </c>
      <c r="L124" s="54" t="n">
        <f aca="false">F124*1163</f>
        <v>0</v>
      </c>
      <c r="M124" s="54" t="n">
        <f aca="false">G124*9.5</f>
        <v>19517.845</v>
      </c>
      <c r="O124" s="17"/>
    </row>
    <row r="125" customFormat="false" ht="24.6" hidden="false" customHeight="true" outlineLevel="0" collapsed="false">
      <c r="A125" s="49" t="n">
        <v>5</v>
      </c>
      <c r="B125" s="37" t="s">
        <v>119</v>
      </c>
      <c r="C125" s="50" t="n">
        <v>100</v>
      </c>
      <c r="D125" s="50" t="n">
        <v>2559.4</v>
      </c>
      <c r="E125" s="22" t="n">
        <v>10085.92</v>
      </c>
      <c r="F125" s="22" t="n">
        <v>35.7</v>
      </c>
      <c r="G125" s="13"/>
      <c r="H125" s="22" t="n">
        <v>111</v>
      </c>
      <c r="I125" s="52"/>
      <c r="J125" s="55" t="n">
        <f aca="false">K125/D125</f>
        <v>20.1629366257717</v>
      </c>
      <c r="K125" s="54" t="n">
        <f aca="false">L125+M125+E125</f>
        <v>51605.02</v>
      </c>
      <c r="L125" s="54" t="n">
        <f aca="false">F125*1163</f>
        <v>41519.1</v>
      </c>
      <c r="M125" s="54" t="n">
        <f aca="false">G125*9.5</f>
        <v>0</v>
      </c>
      <c r="O125" s="17"/>
    </row>
    <row r="126" customFormat="false" ht="25.35" hidden="false" customHeight="true" outlineLevel="0" collapsed="false">
      <c r="A126" s="49" t="n">
        <v>6</v>
      </c>
      <c r="B126" s="37" t="s">
        <v>120</v>
      </c>
      <c r="C126" s="50" t="n">
        <v>30</v>
      </c>
      <c r="D126" s="51" t="n">
        <v>137.5</v>
      </c>
      <c r="E126" s="22" t="n">
        <v>399.21</v>
      </c>
      <c r="F126" s="52"/>
      <c r="G126" s="22" t="n">
        <v>256.63</v>
      </c>
      <c r="H126" s="52"/>
      <c r="I126" s="52"/>
      <c r="J126" s="55" t="n">
        <f aca="false">K126/D126</f>
        <v>20.6341454545455</v>
      </c>
      <c r="K126" s="54" t="n">
        <f aca="false">L126+M126+E126</f>
        <v>2837.195</v>
      </c>
      <c r="L126" s="54" t="n">
        <f aca="false">F126*1163</f>
        <v>0</v>
      </c>
      <c r="M126" s="54" t="n">
        <f aca="false">G126*9.5</f>
        <v>2437.985</v>
      </c>
      <c r="O126" s="17"/>
    </row>
    <row r="127" customFormat="false" ht="23.85" hidden="false" customHeight="false" outlineLevel="0" collapsed="false">
      <c r="A127" s="49" t="n">
        <v>7</v>
      </c>
      <c r="B127" s="37" t="s">
        <v>121</v>
      </c>
      <c r="C127" s="50" t="n">
        <v>49</v>
      </c>
      <c r="D127" s="51" t="n">
        <v>675.6</v>
      </c>
      <c r="E127" s="22" t="n">
        <v>5575.21</v>
      </c>
      <c r="F127" s="13"/>
      <c r="G127" s="22" t="n">
        <v>1081.59</v>
      </c>
      <c r="H127" s="22" t="n">
        <v>13.86</v>
      </c>
      <c r="I127" s="52"/>
      <c r="J127" s="55" t="n">
        <f aca="false">K127/D127</f>
        <v>23.4610938425104</v>
      </c>
      <c r="K127" s="54" t="n">
        <f aca="false">L127+M127+E127</f>
        <v>15850.315</v>
      </c>
      <c r="L127" s="54" t="n">
        <f aca="false">F127*1163</f>
        <v>0</v>
      </c>
      <c r="M127" s="54" t="n">
        <f aca="false">G127*9.5</f>
        <v>10275.105</v>
      </c>
      <c r="O127" s="17"/>
    </row>
    <row r="128" customFormat="false" ht="23.85" hidden="false" customHeight="false" outlineLevel="0" collapsed="false">
      <c r="A128" s="49" t="n">
        <v>8</v>
      </c>
      <c r="B128" s="37" t="s">
        <v>122</v>
      </c>
      <c r="C128" s="50" t="n">
        <v>200</v>
      </c>
      <c r="D128" s="51" t="n">
        <v>1185.9</v>
      </c>
      <c r="E128" s="22" t="n">
        <v>3030.91</v>
      </c>
      <c r="F128" s="52"/>
      <c r="G128" s="22" t="n">
        <v>2252.73</v>
      </c>
      <c r="H128" s="22" t="n">
        <v>25.03</v>
      </c>
      <c r="I128" s="52"/>
      <c r="J128" s="55" t="n">
        <f aca="false">K128/D128</f>
        <v>20.6019436714731</v>
      </c>
      <c r="K128" s="54" t="n">
        <f aca="false">L128+M128+E128</f>
        <v>24431.845</v>
      </c>
      <c r="L128" s="54" t="n">
        <f aca="false">F128*1163</f>
        <v>0</v>
      </c>
      <c r="M128" s="54" t="n">
        <f aca="false">G128*9.5</f>
        <v>21400.935</v>
      </c>
      <c r="O128" s="17"/>
    </row>
    <row r="129" customFormat="false" ht="13.8" hidden="false" customHeight="false" outlineLevel="0" collapsed="false">
      <c r="A129" s="49" t="n">
        <v>9</v>
      </c>
      <c r="B129" s="37" t="s">
        <v>123</v>
      </c>
      <c r="C129" s="50" t="n">
        <v>60</v>
      </c>
      <c r="D129" s="51" t="n">
        <v>938</v>
      </c>
      <c r="E129" s="22" t="n">
        <v>1686.94</v>
      </c>
      <c r="F129" s="52"/>
      <c r="G129" s="22" t="n">
        <v>2044.27</v>
      </c>
      <c r="H129" s="22" t="n">
        <v>24.61</v>
      </c>
      <c r="I129" s="52"/>
      <c r="J129" s="55" t="n">
        <f aca="false">K129/D129</f>
        <v>22.502670575693</v>
      </c>
      <c r="K129" s="54" t="n">
        <f aca="false">L129+M129+E129</f>
        <v>21107.505</v>
      </c>
      <c r="L129" s="54" t="n">
        <f aca="false">F129*1163</f>
        <v>0</v>
      </c>
      <c r="M129" s="54" t="n">
        <f aca="false">G129*9.5</f>
        <v>19420.565</v>
      </c>
      <c r="O129" s="17"/>
    </row>
    <row r="130" customFormat="false" ht="23.85" hidden="false" customHeight="false" outlineLevel="0" collapsed="false">
      <c r="A130" s="49" t="n">
        <v>10</v>
      </c>
      <c r="B130" s="37" t="s">
        <v>124</v>
      </c>
      <c r="C130" s="50" t="n">
        <v>20</v>
      </c>
      <c r="D130" s="51" t="n">
        <v>552</v>
      </c>
      <c r="E130" s="22" t="n">
        <v>477.75</v>
      </c>
      <c r="F130" s="52"/>
      <c r="G130" s="22" t="n">
        <v>1119.29</v>
      </c>
      <c r="H130" s="52"/>
      <c r="I130" s="52"/>
      <c r="J130" s="55" t="n">
        <f aca="false">K130/D130</f>
        <v>20.1286322463768</v>
      </c>
      <c r="K130" s="54" t="n">
        <f aca="false">L130+M130+E130</f>
        <v>11111.005</v>
      </c>
      <c r="L130" s="54" t="n">
        <f aca="false">F130*1163</f>
        <v>0</v>
      </c>
      <c r="M130" s="54" t="n">
        <f aca="false">G130*9.5</f>
        <v>10633.255</v>
      </c>
      <c r="O130" s="17"/>
    </row>
    <row r="131" customFormat="false" ht="66.65" hidden="false" customHeight="true" outlineLevel="0" collapsed="false">
      <c r="A131" s="49" t="n">
        <v>11</v>
      </c>
      <c r="B131" s="37" t="s">
        <v>125</v>
      </c>
      <c r="C131" s="50" t="n">
        <v>158</v>
      </c>
      <c r="D131" s="51" t="n">
        <v>1599.27</v>
      </c>
      <c r="E131" s="22" t="n">
        <v>6686.1</v>
      </c>
      <c r="F131" s="22" t="n">
        <v>16.75</v>
      </c>
      <c r="G131" s="13"/>
      <c r="H131" s="22" t="n">
        <v>62.34</v>
      </c>
      <c r="I131" s="52"/>
      <c r="J131" s="55" t="n">
        <f aca="false">K131/D131</f>
        <v>16.3614336541047</v>
      </c>
      <c r="K131" s="54" t="n">
        <f aca="false">L131+M131+E131</f>
        <v>26166.35</v>
      </c>
      <c r="L131" s="54" t="n">
        <f aca="false">F131*1163</f>
        <v>19480.25</v>
      </c>
      <c r="M131" s="54" t="n">
        <f aca="false">G131*9.5</f>
        <v>0</v>
      </c>
      <c r="O131" s="17"/>
    </row>
    <row r="132" customFormat="false" ht="26.85" hidden="false" customHeight="true" outlineLevel="0" collapsed="false">
      <c r="A132" s="49" t="n">
        <v>12</v>
      </c>
      <c r="B132" s="37" t="s">
        <v>126</v>
      </c>
      <c r="C132" s="50" t="n">
        <v>1060</v>
      </c>
      <c r="D132" s="51" t="n">
        <v>1559.27</v>
      </c>
      <c r="E132" s="22" t="n">
        <v>1968.79</v>
      </c>
      <c r="F132" s="52"/>
      <c r="G132" s="22" t="n">
        <v>2116.74</v>
      </c>
      <c r="H132" s="22" t="n">
        <v>65.84</v>
      </c>
      <c r="I132" s="52"/>
      <c r="J132" s="55" t="n">
        <f aca="false">K132/D132</f>
        <v>14.1590744386796</v>
      </c>
      <c r="K132" s="54" t="n">
        <f aca="false">L132+M132+E132</f>
        <v>22077.82</v>
      </c>
      <c r="L132" s="54" t="n">
        <f aca="false">F132*1163</f>
        <v>0</v>
      </c>
      <c r="M132" s="54" t="n">
        <f aca="false">G132*9.5</f>
        <v>20109.03</v>
      </c>
      <c r="O132" s="17"/>
    </row>
    <row r="133" customFormat="false" ht="23.85" hidden="false" customHeight="false" outlineLevel="0" collapsed="false">
      <c r="A133" s="49" t="n">
        <v>13</v>
      </c>
      <c r="B133" s="37" t="s">
        <v>127</v>
      </c>
      <c r="C133" s="50"/>
      <c r="D133" s="51" t="n">
        <v>127.8</v>
      </c>
      <c r="E133" s="22" t="n">
        <v>377.08</v>
      </c>
      <c r="F133" s="57" t="n">
        <v>1.29</v>
      </c>
      <c r="G133" s="58"/>
      <c r="H133" s="57" t="n">
        <v>5.25</v>
      </c>
      <c r="I133" s="52"/>
      <c r="J133" s="55" t="n">
        <f aca="false">K133/D133</f>
        <v>14.6897496087637</v>
      </c>
      <c r="K133" s="54" t="n">
        <f aca="false">L133+M133+E133</f>
        <v>1877.35</v>
      </c>
      <c r="L133" s="54" t="n">
        <f aca="false">F133*1163</f>
        <v>1500.27</v>
      </c>
      <c r="M133" s="54" t="n">
        <f aca="false">G133*9.5</f>
        <v>0</v>
      </c>
      <c r="O133" s="17"/>
    </row>
    <row r="134" customFormat="false" ht="23.85" hidden="false" customHeight="false" outlineLevel="0" collapsed="false">
      <c r="A134" s="49" t="n">
        <v>14</v>
      </c>
      <c r="B134" s="37" t="s">
        <v>128</v>
      </c>
      <c r="C134" s="59"/>
      <c r="D134" s="60" t="n">
        <v>606.3</v>
      </c>
      <c r="E134" s="22" t="n">
        <v>4133.78</v>
      </c>
      <c r="F134" s="61"/>
      <c r="G134" s="52"/>
      <c r="H134" s="22" t="n">
        <v>10.38</v>
      </c>
      <c r="I134" s="52"/>
      <c r="J134" s="55" t="n">
        <f aca="false">K134/D134</f>
        <v>6.8180438726703</v>
      </c>
      <c r="K134" s="54" t="n">
        <f aca="false">L134+M134+E134</f>
        <v>4133.78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13.8" hidden="false" customHeight="false" outlineLevel="0" collapsed="false">
      <c r="A135" s="49" t="n">
        <v>15</v>
      </c>
      <c r="B135" s="37" t="s">
        <v>129</v>
      </c>
      <c r="C135" s="50" t="n">
        <v>10</v>
      </c>
      <c r="D135" s="50" t="n">
        <v>712.92</v>
      </c>
      <c r="E135" s="22" t="n">
        <v>1466.14</v>
      </c>
      <c r="F135" s="52"/>
      <c r="G135" s="52"/>
      <c r="H135" s="22" t="n">
        <v>17.22</v>
      </c>
      <c r="I135" s="52"/>
      <c r="J135" s="55" t="n">
        <f aca="false">K135/D135</f>
        <v>2.0565280816922</v>
      </c>
      <c r="K135" s="54" t="n">
        <f aca="false">L135+M135+E135</f>
        <v>1466.14</v>
      </c>
      <c r="L135" s="54" t="n">
        <f aca="false">F135*1163</f>
        <v>0</v>
      </c>
      <c r="M135" s="54" t="n">
        <f aca="false">G135*9.5</f>
        <v>0</v>
      </c>
      <c r="O135" s="17"/>
    </row>
    <row r="136" customFormat="false" ht="23.85" hidden="false" customHeight="false" outlineLevel="0" collapsed="false">
      <c r="A136" s="49" t="n">
        <v>16</v>
      </c>
      <c r="B136" s="37" t="s">
        <v>130</v>
      </c>
      <c r="C136" s="50" t="n">
        <v>30</v>
      </c>
      <c r="D136" s="51" t="n">
        <v>350</v>
      </c>
      <c r="E136" s="22" t="n">
        <v>73.34</v>
      </c>
      <c r="F136" s="52"/>
      <c r="G136" s="22" t="n">
        <v>41.59</v>
      </c>
      <c r="H136" s="52"/>
      <c r="I136" s="52"/>
      <c r="J136" s="55" t="n">
        <f aca="false">K136/D136</f>
        <v>1.33841428571429</v>
      </c>
      <c r="K136" s="54" t="n">
        <f aca="false">L136+M136+E136</f>
        <v>468.445</v>
      </c>
      <c r="L136" s="54" t="n">
        <f aca="false">F136*1163</f>
        <v>0</v>
      </c>
      <c r="M136" s="54" t="n">
        <f aca="false">G136*9.5</f>
        <v>395.105</v>
      </c>
      <c r="O136" s="17"/>
    </row>
    <row r="137" customFormat="false" ht="23.85" hidden="false" customHeight="false" outlineLevel="0" collapsed="false">
      <c r="A137" s="49" t="n">
        <v>17</v>
      </c>
      <c r="B137" s="37" t="s">
        <v>131</v>
      </c>
      <c r="C137" s="50"/>
      <c r="D137" s="51" t="n">
        <v>1166.8</v>
      </c>
      <c r="E137" s="22" t="n">
        <v>512.03</v>
      </c>
      <c r="F137" s="52"/>
      <c r="G137" s="58"/>
      <c r="H137" s="57" t="n">
        <v>0</v>
      </c>
      <c r="I137" s="52"/>
      <c r="J137" s="55" t="n">
        <f aca="false">K137/D137</f>
        <v>0.438832704833733</v>
      </c>
      <c r="K137" s="54" t="n">
        <f aca="false">L137+M137+E137</f>
        <v>512.03</v>
      </c>
      <c r="L137" s="54" t="n">
        <f aca="false">F137*1163</f>
        <v>0</v>
      </c>
      <c r="M137" s="54" t="n">
        <f aca="false">G137*9.5</f>
        <v>0</v>
      </c>
      <c r="O137" s="17"/>
    </row>
    <row r="138" customFormat="false" ht="13.8" hidden="false" customHeight="false" outlineLevel="0" collapsed="false">
      <c r="A138" s="62"/>
      <c r="B138" s="63" t="s">
        <v>66</v>
      </c>
      <c r="C138" s="64" t="n">
        <f aca="false">SUM(C121:C137)</f>
        <v>2451</v>
      </c>
      <c r="D138" s="64" t="n">
        <f aca="false">SUM(D121:D137)</f>
        <v>13509.46</v>
      </c>
      <c r="E138" s="64" t="n">
        <f aca="false">SUM(E121:E137)</f>
        <v>39514.65</v>
      </c>
      <c r="F138" s="64" t="n">
        <f aca="false">SUM(F121:F137)</f>
        <v>66.47</v>
      </c>
      <c r="G138" s="64" t="n">
        <f aca="false">SUM(G121:G137)</f>
        <v>11479.48</v>
      </c>
      <c r="H138" s="64" t="n">
        <f aca="false">SUM(H121:H137)</f>
        <v>357.53</v>
      </c>
      <c r="I138" s="65"/>
      <c r="J138" s="66"/>
      <c r="K138" s="66"/>
      <c r="L138" s="66"/>
      <c r="M138" s="67"/>
      <c r="O138" s="17"/>
    </row>
    <row r="139" customFormat="false" ht="13.8" hidden="false" customHeight="false" outlineLevel="0" collapsed="false">
      <c r="A139" s="62"/>
      <c r="B139" s="63" t="s">
        <v>67</v>
      </c>
      <c r="C139" s="64"/>
      <c r="D139" s="64"/>
      <c r="E139" s="64"/>
      <c r="F139" s="64"/>
      <c r="G139" s="64"/>
      <c r="H139" s="64"/>
      <c r="I139" s="67"/>
      <c r="J139" s="68" t="n">
        <f aca="false">SUM(J121:J137)/17</f>
        <v>20.2327260973411</v>
      </c>
      <c r="K139" s="67"/>
      <c r="L139" s="67"/>
      <c r="M139" s="67"/>
      <c r="O139" s="17"/>
    </row>
    <row r="140" customFormat="false" ht="16.5" hidden="false" customHeight="true" outlineLevel="0" collapsed="false">
      <c r="O140" s="17"/>
    </row>
    <row r="141" customFormat="false" ht="17.9" hidden="false" customHeight="true" outlineLevel="0" collapsed="false">
      <c r="O141" s="17"/>
    </row>
    <row r="142" customFormat="false" ht="28.5" hidden="false" customHeight="true" outlineLevel="0" collapsed="false">
      <c r="A142" s="4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/>
      <c r="G142" s="5"/>
      <c r="H142" s="5"/>
      <c r="I142" s="5"/>
      <c r="J142" s="5" t="s">
        <v>6</v>
      </c>
      <c r="K142" s="5" t="s">
        <v>7</v>
      </c>
      <c r="L142" s="5"/>
      <c r="M142" s="5"/>
      <c r="O142" s="17"/>
    </row>
    <row r="143" customFormat="false" ht="35.05" hidden="false" customHeight="false" outlineLevel="0" collapsed="false">
      <c r="A143" s="4"/>
      <c r="B143" s="5"/>
      <c r="C143" s="5"/>
      <c r="D143" s="5"/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5"/>
      <c r="K143" s="5" t="s">
        <v>13</v>
      </c>
      <c r="L143" s="5" t="s">
        <v>14</v>
      </c>
      <c r="M143" s="5" t="s">
        <v>15</v>
      </c>
      <c r="O143" s="17"/>
    </row>
    <row r="144" customFormat="false" ht="13.8" hidden="false" customHeight="false" outlineLevel="0" collapsed="false">
      <c r="A144" s="101" t="s">
        <v>132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O144" s="17"/>
    </row>
    <row r="145" customFormat="false" ht="38.05" hidden="false" customHeight="true" outlineLevel="0" collapsed="false">
      <c r="A145" s="69" t="n">
        <v>1</v>
      </c>
      <c r="B145" s="70" t="s">
        <v>133</v>
      </c>
      <c r="C145" s="71" t="n">
        <v>756</v>
      </c>
      <c r="D145" s="71" t="n">
        <v>8204.3</v>
      </c>
      <c r="E145" s="22" t="n">
        <v>7585.48</v>
      </c>
      <c r="F145" s="22" t="n">
        <v>365.14</v>
      </c>
      <c r="G145" s="52"/>
      <c r="H145" s="22" t="n">
        <v>261.26</v>
      </c>
      <c r="I145" s="57"/>
      <c r="J145" s="72" t="n">
        <f aca="false">K145/D145</f>
        <v>52.6849700766671</v>
      </c>
      <c r="K145" s="57" t="n">
        <f aca="false">L145+M145+E145</f>
        <v>432243.3</v>
      </c>
      <c r="L145" s="57" t="n">
        <f aca="false">F145*1163</f>
        <v>424657.82</v>
      </c>
      <c r="M145" s="57" t="n">
        <f aca="false">G145*9.5</f>
        <v>0</v>
      </c>
      <c r="O145" s="17"/>
    </row>
    <row r="146" customFormat="false" ht="26.85" hidden="false" customHeight="true" outlineLevel="0" collapsed="false">
      <c r="A146" s="69" t="n">
        <v>2</v>
      </c>
      <c r="B146" s="70" t="s">
        <v>134</v>
      </c>
      <c r="C146" s="71" t="n">
        <v>810</v>
      </c>
      <c r="D146" s="71" t="n">
        <v>11225.1</v>
      </c>
      <c r="E146" s="22" t="n">
        <v>19974.89</v>
      </c>
      <c r="F146" s="22" t="n">
        <v>82.2</v>
      </c>
      <c r="G146" s="22" t="n">
        <v>5252.98</v>
      </c>
      <c r="H146" s="22" t="n">
        <v>1129.45</v>
      </c>
      <c r="I146" s="57"/>
      <c r="J146" s="72" t="n">
        <f aca="false">K146/D146</f>
        <v>14.7416771342794</v>
      </c>
      <c r="K146" s="57" t="n">
        <f aca="false">L146+M146+E146</f>
        <v>165476.8</v>
      </c>
      <c r="L146" s="57" t="n">
        <f aca="false">F146*1163</f>
        <v>95598.6</v>
      </c>
      <c r="M146" s="57" t="n">
        <f aca="false">G146*9.5</f>
        <v>49903.31</v>
      </c>
      <c r="O146" s="17"/>
    </row>
    <row r="147" customFormat="false" ht="41" hidden="false" customHeight="true" outlineLevel="0" collapsed="false">
      <c r="A147" s="69" t="n">
        <v>3</v>
      </c>
      <c r="B147" s="70" t="s">
        <v>135</v>
      </c>
      <c r="C147" s="71" t="n">
        <v>50</v>
      </c>
      <c r="D147" s="71" t="n">
        <v>459.1</v>
      </c>
      <c r="E147" s="22" t="n">
        <v>860.42</v>
      </c>
      <c r="F147" s="25"/>
      <c r="G147" s="57" t="n">
        <v>1298.8</v>
      </c>
      <c r="H147" s="22"/>
      <c r="I147" s="22"/>
      <c r="J147" s="72" t="n">
        <f aca="false">K147/D147</f>
        <v>28.7497712916576</v>
      </c>
      <c r="K147" s="57" t="n">
        <f aca="false">L147+M147+E147</f>
        <v>13199.02</v>
      </c>
      <c r="L147" s="57" t="n">
        <f aca="false">F147*1163</f>
        <v>0</v>
      </c>
      <c r="M147" s="57" t="n">
        <f aca="false">G147*9.5</f>
        <v>12338.6</v>
      </c>
      <c r="O147" s="17"/>
    </row>
    <row r="148" customFormat="false" ht="36.55" hidden="false" customHeight="true" outlineLevel="0" collapsed="false">
      <c r="A148" s="69" t="n">
        <v>4</v>
      </c>
      <c r="B148" s="70" t="s">
        <v>136</v>
      </c>
      <c r="C148" s="71" t="n">
        <v>40</v>
      </c>
      <c r="D148" s="71" t="n">
        <v>193</v>
      </c>
      <c r="E148" s="22" t="n">
        <v>438.59</v>
      </c>
      <c r="F148" s="25"/>
      <c r="G148" s="57" t="n">
        <v>411.7</v>
      </c>
      <c r="H148" s="22" t="n">
        <v>7.63</v>
      </c>
      <c r="I148" s="22"/>
      <c r="J148" s="72" t="n">
        <f aca="false">K148/D148</f>
        <v>22.5375129533679</v>
      </c>
      <c r="K148" s="57" t="n">
        <f aca="false">L148+M148+E148</f>
        <v>4349.74</v>
      </c>
      <c r="L148" s="57" t="n">
        <f aca="false">F148*1163</f>
        <v>0</v>
      </c>
      <c r="M148" s="57" t="n">
        <f aca="false">G148*9.5</f>
        <v>3911.15</v>
      </c>
      <c r="O148" s="17"/>
    </row>
    <row r="149" customFormat="false" ht="37.3" hidden="false" customHeight="true" outlineLevel="0" collapsed="false">
      <c r="A149" s="69" t="n">
        <v>5</v>
      </c>
      <c r="B149" s="70" t="s">
        <v>137</v>
      </c>
      <c r="C149" s="73" t="n">
        <v>135</v>
      </c>
      <c r="D149" s="71" t="n">
        <v>823</v>
      </c>
      <c r="E149" s="22" t="n">
        <v>2600.91</v>
      </c>
      <c r="F149" s="22" t="n">
        <v>13.09</v>
      </c>
      <c r="G149" s="52"/>
      <c r="H149" s="22" t="n">
        <v>19.9</v>
      </c>
      <c r="I149" s="22" t="n">
        <v>10.48</v>
      </c>
      <c r="J149" s="72" t="n">
        <f aca="false">K149/D149</f>
        <v>21.6580558930741</v>
      </c>
      <c r="K149" s="57" t="n">
        <f aca="false">L149+M149+E149</f>
        <v>17824.58</v>
      </c>
      <c r="L149" s="57" t="n">
        <f aca="false">F149*1163</f>
        <v>15223.67</v>
      </c>
      <c r="M149" s="57" t="n">
        <f aca="false">G149*9.5</f>
        <v>0</v>
      </c>
      <c r="O149" s="17"/>
    </row>
    <row r="150" customFormat="false" ht="29.85" hidden="false" customHeight="true" outlineLevel="0" collapsed="false">
      <c r="A150" s="69" t="n">
        <v>6</v>
      </c>
      <c r="B150" s="70" t="s">
        <v>138</v>
      </c>
      <c r="C150" s="71" t="n">
        <v>761</v>
      </c>
      <c r="D150" s="71" t="n">
        <v>2161.7</v>
      </c>
      <c r="E150" s="22" t="n">
        <v>4050.19</v>
      </c>
      <c r="F150" s="22" t="n">
        <v>31.9</v>
      </c>
      <c r="G150" s="52"/>
      <c r="H150" s="22" t="n">
        <v>92.26</v>
      </c>
      <c r="I150" s="57" t="n">
        <v>0</v>
      </c>
      <c r="J150" s="72" t="n">
        <f aca="false">K150/D150</f>
        <v>19.0358930471388</v>
      </c>
      <c r="K150" s="57" t="n">
        <f aca="false">L150+M150+E150</f>
        <v>41149.89</v>
      </c>
      <c r="L150" s="57" t="n">
        <f aca="false">F150*1163</f>
        <v>37099.7</v>
      </c>
      <c r="M150" s="57" t="n">
        <f aca="false">G150*9.5</f>
        <v>0</v>
      </c>
      <c r="O150" s="17"/>
    </row>
    <row r="151" customFormat="false" ht="27.6" hidden="false" customHeight="true" outlineLevel="0" collapsed="false">
      <c r="A151" s="69" t="n">
        <v>7</v>
      </c>
      <c r="B151" s="70" t="s">
        <v>139</v>
      </c>
      <c r="C151" s="71" t="n">
        <v>125</v>
      </c>
      <c r="D151" s="71" t="n">
        <v>616.3</v>
      </c>
      <c r="E151" s="22" t="n">
        <v>1776.82</v>
      </c>
      <c r="F151" s="22" t="n">
        <v>9.63</v>
      </c>
      <c r="G151" s="52"/>
      <c r="H151" s="22" t="n">
        <v>20.19</v>
      </c>
      <c r="I151" s="22"/>
      <c r="J151" s="72" t="n">
        <f aca="false">K151/D151</f>
        <v>21.0555086808373</v>
      </c>
      <c r="K151" s="57" t="n">
        <f aca="false">L151+M151+E151</f>
        <v>12976.51</v>
      </c>
      <c r="L151" s="57" t="n">
        <f aca="false">F151*1163</f>
        <v>11199.69</v>
      </c>
      <c r="M151" s="57" t="n">
        <f aca="false">G151*9.5</f>
        <v>0</v>
      </c>
      <c r="O151" s="17"/>
    </row>
    <row r="152" customFormat="false" ht="36.8" hidden="false" customHeight="true" outlineLevel="0" collapsed="false">
      <c r="A152" s="69" t="n">
        <v>8</v>
      </c>
      <c r="B152" s="70" t="s">
        <v>140</v>
      </c>
      <c r="C152" s="71" t="n">
        <v>1995</v>
      </c>
      <c r="D152" s="71" t="n">
        <v>20329.4</v>
      </c>
      <c r="E152" s="22" t="n">
        <v>30911.94</v>
      </c>
      <c r="F152" s="22" t="n">
        <v>245.8</v>
      </c>
      <c r="G152" s="52"/>
      <c r="H152" s="22" t="n">
        <v>3436.02</v>
      </c>
      <c r="I152" s="57"/>
      <c r="J152" s="72" t="n">
        <f aca="false">K152/D152</f>
        <v>15.5822277096225</v>
      </c>
      <c r="K152" s="57" t="n">
        <f aca="false">L152+M152+E152</f>
        <v>316777.34</v>
      </c>
      <c r="L152" s="57" t="n">
        <f aca="false">F152*1163</f>
        <v>285865.4</v>
      </c>
      <c r="M152" s="57" t="n">
        <f aca="false">G152*9.5</f>
        <v>0</v>
      </c>
      <c r="O152" s="17"/>
    </row>
    <row r="153" customFormat="false" ht="35.05" hidden="false" customHeight="false" outlineLevel="0" collapsed="false">
      <c r="A153" s="69" t="n">
        <v>9</v>
      </c>
      <c r="B153" s="70" t="s">
        <v>141</v>
      </c>
      <c r="C153" s="71" t="n">
        <v>1031</v>
      </c>
      <c r="D153" s="71" t="n">
        <v>4949.65</v>
      </c>
      <c r="E153" s="22" t="n">
        <v>11508.9</v>
      </c>
      <c r="F153" s="22" t="n">
        <v>80.53</v>
      </c>
      <c r="G153" s="52"/>
      <c r="H153" s="22" t="n">
        <v>272.32</v>
      </c>
      <c r="I153" s="57"/>
      <c r="J153" s="72" t="n">
        <f aca="false">K153/D153</f>
        <v>21.2470154455366</v>
      </c>
      <c r="K153" s="57" t="n">
        <f aca="false">L153+M153+E153</f>
        <v>105165.29</v>
      </c>
      <c r="L153" s="57" t="n">
        <f aca="false">F153*1163</f>
        <v>93656.39</v>
      </c>
      <c r="M153" s="57" t="n">
        <f aca="false">G153*9.5</f>
        <v>0</v>
      </c>
      <c r="O153" s="17"/>
    </row>
    <row r="154" customFormat="false" ht="28.35" hidden="false" customHeight="true" outlineLevel="0" collapsed="false">
      <c r="A154" s="69" t="n">
        <v>10</v>
      </c>
      <c r="B154" s="70" t="s">
        <v>142</v>
      </c>
      <c r="C154" s="71" t="n">
        <v>1125</v>
      </c>
      <c r="D154" s="71" t="n">
        <v>9098.4</v>
      </c>
      <c r="E154" s="22" t="n">
        <v>11810.89</v>
      </c>
      <c r="F154" s="22" t="n">
        <v>139.56</v>
      </c>
      <c r="G154" s="52"/>
      <c r="H154" s="22" t="n">
        <v>432.87</v>
      </c>
      <c r="I154" s="57" t="n">
        <v>37.17</v>
      </c>
      <c r="J154" s="72" t="n">
        <f aca="false">K154/D154</f>
        <v>19.1373395322254</v>
      </c>
      <c r="K154" s="57" t="n">
        <f aca="false">L154+M154+E154</f>
        <v>174119.17</v>
      </c>
      <c r="L154" s="57" t="n">
        <f aca="false">F154*1163</f>
        <v>162308.28</v>
      </c>
      <c r="M154" s="57" t="n">
        <f aca="false">G154*9.5</f>
        <v>0</v>
      </c>
      <c r="O154" s="17"/>
    </row>
    <row r="155" customFormat="false" ht="35.05" hidden="false" customHeight="false" outlineLevel="0" collapsed="false">
      <c r="A155" s="69" t="n">
        <v>11</v>
      </c>
      <c r="B155" s="70" t="s">
        <v>143</v>
      </c>
      <c r="C155" s="71" t="n">
        <v>910</v>
      </c>
      <c r="D155" s="71" t="n">
        <v>2539.5</v>
      </c>
      <c r="E155" s="22" t="n">
        <v>7280.99</v>
      </c>
      <c r="F155" s="22" t="n">
        <v>18.5</v>
      </c>
      <c r="G155" s="22" t="n">
        <v>15.93</v>
      </c>
      <c r="H155" s="22" t="n">
        <v>189.68</v>
      </c>
      <c r="I155" s="57" t="n">
        <v>0</v>
      </c>
      <c r="J155" s="72" t="n">
        <f aca="false">K155/D155</f>
        <v>11.3990253987005</v>
      </c>
      <c r="K155" s="57" t="n">
        <f aca="false">L155+M155+E155</f>
        <v>28947.825</v>
      </c>
      <c r="L155" s="57" t="n">
        <f aca="false">F155*1163</f>
        <v>21515.5</v>
      </c>
      <c r="M155" s="57" t="n">
        <f aca="false">G155*9.5</f>
        <v>151.335</v>
      </c>
      <c r="O155" s="17"/>
    </row>
    <row r="156" customFormat="false" ht="23.85" hidden="false" customHeight="false" outlineLevel="0" collapsed="false">
      <c r="A156" s="69" t="n">
        <v>12</v>
      </c>
      <c r="B156" s="70" t="s">
        <v>144</v>
      </c>
      <c r="C156" s="71" t="n">
        <v>130</v>
      </c>
      <c r="D156" s="71" t="n">
        <v>2840.4</v>
      </c>
      <c r="E156" s="57" t="n">
        <v>9993.72</v>
      </c>
      <c r="F156" s="52"/>
      <c r="G156" s="52"/>
      <c r="H156" s="22" t="n">
        <v>236.42</v>
      </c>
      <c r="I156" s="57"/>
      <c r="J156" s="72" t="n">
        <f aca="false">K156/D156</f>
        <v>3.5184199408534</v>
      </c>
      <c r="K156" s="57" t="n">
        <f aca="false">L156+M156+E156</f>
        <v>9993.72</v>
      </c>
      <c r="L156" s="57" t="n">
        <f aca="false">F156*1163</f>
        <v>0</v>
      </c>
      <c r="M156" s="57" t="n">
        <f aca="false">G156*9.5</f>
        <v>0</v>
      </c>
      <c r="O156" s="17"/>
    </row>
    <row r="157" customFormat="false" ht="23.85" hidden="false" customHeight="false" outlineLevel="0" collapsed="false">
      <c r="A157" s="69" t="n">
        <v>13</v>
      </c>
      <c r="B157" s="70" t="s">
        <v>145</v>
      </c>
      <c r="C157" s="71" t="n">
        <v>50</v>
      </c>
      <c r="D157" s="71" t="n">
        <v>204.2</v>
      </c>
      <c r="E157" s="22" t="n">
        <v>393.52</v>
      </c>
      <c r="F157" s="25"/>
      <c r="G157" s="52"/>
      <c r="H157" s="22" t="n">
        <v>11.27</v>
      </c>
      <c r="I157" s="22"/>
      <c r="J157" s="72" t="n">
        <f aca="false">K157/D157</f>
        <v>1.92713026444662</v>
      </c>
      <c r="K157" s="57" t="n">
        <f aca="false">L157+M157+E157</f>
        <v>393.52</v>
      </c>
      <c r="L157" s="57" t="n">
        <f aca="false">F157*1163</f>
        <v>0</v>
      </c>
      <c r="M157" s="57" t="n">
        <f aca="false">G157*9.5</f>
        <v>0</v>
      </c>
      <c r="O157" s="17"/>
    </row>
    <row r="158" customFormat="false" ht="13.8" hidden="false" customHeight="false" outlineLevel="0" collapsed="false">
      <c r="A158" s="62"/>
      <c r="B158" s="63" t="s">
        <v>66</v>
      </c>
      <c r="C158" s="64" t="n">
        <f aca="false">SUM(C145:C157)</f>
        <v>7918</v>
      </c>
      <c r="D158" s="64" t="n">
        <f aca="false">SUM(D145:D157)</f>
        <v>63644.05</v>
      </c>
      <c r="E158" s="74" t="n">
        <f aca="false">SUM(E145:E157)</f>
        <v>109187.26</v>
      </c>
      <c r="F158" s="74" t="n">
        <f aca="false">SUM(F145:F157)</f>
        <v>986.35</v>
      </c>
      <c r="G158" s="74" t="n">
        <f aca="false">SUM(G145:G157)</f>
        <v>6979.41</v>
      </c>
      <c r="H158" s="74" t="n">
        <f aca="false">SUM(H145:H157)</f>
        <v>6109.27</v>
      </c>
      <c r="I158" s="75" t="n">
        <f aca="false">SUM(I145:I157)</f>
        <v>47.65</v>
      </c>
      <c r="J158" s="67"/>
      <c r="K158" s="67"/>
      <c r="L158" s="67"/>
      <c r="M158" s="67"/>
      <c r="O158" s="76"/>
    </row>
    <row r="159" customFormat="false" ht="13.8" hidden="false" customHeight="false" outlineLevel="0" collapsed="false">
      <c r="A159" s="62"/>
      <c r="B159" s="63" t="s">
        <v>67</v>
      </c>
      <c r="C159" s="64"/>
      <c r="D159" s="64"/>
      <c r="E159" s="64"/>
      <c r="F159" s="64"/>
      <c r="G159" s="64"/>
      <c r="H159" s="64"/>
      <c r="I159" s="77"/>
      <c r="J159" s="77" t="n">
        <f aca="false">SUM(J145:J157)/13</f>
        <v>19.4826574898775</v>
      </c>
      <c r="K159" s="67"/>
      <c r="L159" s="67"/>
      <c r="M159" s="67"/>
      <c r="O159" s="76"/>
    </row>
    <row r="160" customFormat="false" ht="14.25" hidden="false" customHeight="tru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13.8" hidden="true" customHeight="false" outlineLevel="0" collapsed="false">
      <c r="C162" s="44"/>
      <c r="D162" s="44"/>
      <c r="E162" s="44"/>
      <c r="F162" s="44"/>
      <c r="G162" s="44"/>
      <c r="H162" s="44"/>
      <c r="I162" s="44"/>
      <c r="J162" s="44"/>
      <c r="K162" s="46"/>
      <c r="L162" s="46"/>
      <c r="M162" s="46"/>
      <c r="O162" s="76"/>
    </row>
    <row r="163" customFormat="false" ht="7.45" hidden="false" customHeight="true" outlineLevel="0" collapsed="false">
      <c r="F163" s="23"/>
      <c r="H163" s="44"/>
      <c r="I163" s="44"/>
      <c r="J163" s="44"/>
      <c r="O163" s="76"/>
    </row>
    <row r="164" customFormat="false" ht="7.45" hidden="false" customHeight="true" outlineLevel="0" collapsed="false">
      <c r="H164" s="44"/>
      <c r="I164" s="44"/>
      <c r="J164" s="44"/>
      <c r="O164" s="76"/>
    </row>
    <row r="165" customFormat="false" ht="7.45" hidden="false" customHeight="true" outlineLevel="0" collapsed="false">
      <c r="H165" s="44"/>
      <c r="I165" s="44"/>
      <c r="J165" s="44"/>
      <c r="O165" s="76"/>
    </row>
    <row r="166" customFormat="false" ht="25.5" hidden="false" customHeight="true" outlineLevel="0" collapsed="false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/>
      <c r="G166" s="5"/>
      <c r="H166" s="5"/>
      <c r="I166" s="5"/>
      <c r="J166" s="5" t="s">
        <v>6</v>
      </c>
      <c r="K166" s="5" t="s">
        <v>7</v>
      </c>
      <c r="L166" s="5"/>
      <c r="M166" s="5"/>
      <c r="O166" s="76"/>
    </row>
    <row r="167" customFormat="false" ht="35.05" hidden="false" customHeight="false" outlineLevel="0" collapsed="false">
      <c r="A167" s="4"/>
      <c r="B167" s="5"/>
      <c r="C167" s="5"/>
      <c r="D167" s="5"/>
      <c r="E167" s="5" t="s">
        <v>8</v>
      </c>
      <c r="F167" s="5" t="s">
        <v>9</v>
      </c>
      <c r="G167" s="5" t="s">
        <v>10</v>
      </c>
      <c r="H167" s="5" t="s">
        <v>11</v>
      </c>
      <c r="I167" s="5" t="s">
        <v>12</v>
      </c>
      <c r="J167" s="5"/>
      <c r="K167" s="5" t="s">
        <v>13</v>
      </c>
      <c r="L167" s="5" t="s">
        <v>14</v>
      </c>
      <c r="M167" s="5" t="s">
        <v>15</v>
      </c>
      <c r="O167" s="76"/>
    </row>
    <row r="168" customFormat="false" ht="13.8" hidden="false" customHeight="false" outlineLevel="0" collapsed="false">
      <c r="A168" s="101" t="s">
        <v>146</v>
      </c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O168" s="76"/>
    </row>
    <row r="169" customFormat="false" ht="17.15" hidden="false" customHeight="true" outlineLevel="0" collapsed="false">
      <c r="A169" s="49" t="n">
        <v>1</v>
      </c>
      <c r="B169" s="37" t="s">
        <v>147</v>
      </c>
      <c r="C169" s="50" t="n">
        <v>50</v>
      </c>
      <c r="D169" s="50" t="n">
        <v>122.1</v>
      </c>
      <c r="E169" s="78" t="n">
        <v>3875.93</v>
      </c>
      <c r="F169" s="79"/>
      <c r="G169" s="79"/>
      <c r="H169" s="80"/>
      <c r="I169" s="102"/>
      <c r="J169" s="81" t="n">
        <f aca="false">K169/D169</f>
        <v>31.7438984438984</v>
      </c>
      <c r="K169" s="82" t="n">
        <f aca="false">L169+M169+E169</f>
        <v>3875.93</v>
      </c>
      <c r="L169" s="83" t="n">
        <f aca="false">F169*1163</f>
        <v>0</v>
      </c>
      <c r="M169" s="83" t="n">
        <f aca="false">G169*9.5</f>
        <v>0</v>
      </c>
      <c r="O169" s="76"/>
    </row>
    <row r="170" customFormat="false" ht="23.85" hidden="false" customHeight="false" outlineLevel="0" collapsed="false">
      <c r="A170" s="49" t="n">
        <v>2</v>
      </c>
      <c r="B170" s="37" t="s">
        <v>148</v>
      </c>
      <c r="C170" s="50" t="n">
        <v>50</v>
      </c>
      <c r="D170" s="50" t="n">
        <v>426.8</v>
      </c>
      <c r="E170" s="78" t="n">
        <v>510.81</v>
      </c>
      <c r="F170" s="78" t="n">
        <v>9.76</v>
      </c>
      <c r="G170" s="79"/>
      <c r="H170" s="78" t="n">
        <v>5.55</v>
      </c>
      <c r="I170" s="78" t="n">
        <v>0</v>
      </c>
      <c r="J170" s="81" t="n">
        <f aca="false">K170/D170</f>
        <v>27.7921508903468</v>
      </c>
      <c r="K170" s="82" t="n">
        <f aca="false">L170+M170+E170</f>
        <v>11861.69</v>
      </c>
      <c r="L170" s="82" t="n">
        <f aca="false">F170*1163</f>
        <v>11350.88</v>
      </c>
      <c r="M170" s="83" t="n">
        <f aca="false">G170*9.5</f>
        <v>0</v>
      </c>
      <c r="O170" s="76"/>
    </row>
    <row r="171" customFormat="false" ht="23.85" hidden="false" customHeight="true" outlineLevel="0" collapsed="false">
      <c r="A171" s="49" t="n">
        <v>3</v>
      </c>
      <c r="B171" s="37" t="s">
        <v>149</v>
      </c>
      <c r="C171" s="50" t="n">
        <v>90</v>
      </c>
      <c r="D171" s="50" t="n">
        <v>761.3</v>
      </c>
      <c r="E171" s="78" t="n">
        <v>426.08</v>
      </c>
      <c r="F171" s="78" t="n">
        <v>17.83</v>
      </c>
      <c r="G171" s="79"/>
      <c r="H171" s="78" t="n">
        <v>7.67</v>
      </c>
      <c r="I171" s="78" t="n">
        <v>2.89</v>
      </c>
      <c r="J171" s="81" t="n">
        <f aca="false">K171/D171</f>
        <v>27.7976750295547</v>
      </c>
      <c r="K171" s="82" t="n">
        <f aca="false">L171+M171+E171</f>
        <v>21162.37</v>
      </c>
      <c r="L171" s="83" t="n">
        <f aca="false">F171*1163</f>
        <v>20736.29</v>
      </c>
      <c r="M171" s="83" t="n">
        <f aca="false">G171*9.5</f>
        <v>0</v>
      </c>
      <c r="O171" s="76"/>
    </row>
    <row r="172" customFormat="false" ht="13.8" hidden="false" customHeight="false" outlineLevel="0" collapsed="false">
      <c r="A172" s="49" t="n">
        <v>4</v>
      </c>
      <c r="B172" s="37" t="s">
        <v>150</v>
      </c>
      <c r="C172" s="50" t="n">
        <v>13</v>
      </c>
      <c r="D172" s="50" t="n">
        <v>273.5</v>
      </c>
      <c r="E172" s="78" t="n">
        <v>7054.22</v>
      </c>
      <c r="F172" s="79"/>
      <c r="G172" s="79"/>
      <c r="H172" s="78" t="n">
        <v>6.22</v>
      </c>
      <c r="I172" s="102"/>
      <c r="J172" s="81" t="n">
        <f aca="false">K172/D172</f>
        <v>25.79239488117</v>
      </c>
      <c r="K172" s="82" t="n">
        <f aca="false">L172+M172+E172</f>
        <v>7054.22</v>
      </c>
      <c r="L172" s="83" t="n">
        <f aca="false">F172*1163</f>
        <v>0</v>
      </c>
      <c r="M172" s="83" t="n">
        <f aca="false">G172*9.5</f>
        <v>0</v>
      </c>
      <c r="O172" s="76"/>
    </row>
    <row r="173" customFormat="false" ht="23.85" hidden="false" customHeight="false" outlineLevel="0" collapsed="false">
      <c r="A173" s="49" t="n">
        <v>5</v>
      </c>
      <c r="B173" s="37" t="s">
        <v>151</v>
      </c>
      <c r="C173" s="50" t="n">
        <v>28</v>
      </c>
      <c r="D173" s="50" t="n">
        <v>150</v>
      </c>
      <c r="E173" s="78" t="n">
        <v>3211.37</v>
      </c>
      <c r="F173" s="79"/>
      <c r="G173" s="79"/>
      <c r="H173" s="79"/>
      <c r="I173" s="103"/>
      <c r="J173" s="81" t="n">
        <f aca="false">K173/D173</f>
        <v>21.4091333333333</v>
      </c>
      <c r="K173" s="82" t="n">
        <f aca="false">L173+M173+E173</f>
        <v>3211.37</v>
      </c>
      <c r="L173" s="83" t="n">
        <f aca="false">F173*1163</f>
        <v>0</v>
      </c>
      <c r="M173" s="83" t="n">
        <f aca="false">G173*9.5</f>
        <v>0</v>
      </c>
      <c r="O173" s="76"/>
    </row>
    <row r="174" customFormat="false" ht="13.8" hidden="false" customHeight="false" outlineLevel="0" collapsed="false">
      <c r="A174" s="49" t="n">
        <v>6</v>
      </c>
      <c r="B174" s="37" t="s">
        <v>152</v>
      </c>
      <c r="C174" s="50" t="n">
        <v>20</v>
      </c>
      <c r="D174" s="50" t="n">
        <v>417.57</v>
      </c>
      <c r="E174" s="78" t="n">
        <v>347.1</v>
      </c>
      <c r="F174" s="79"/>
      <c r="G174" s="78" t="n">
        <v>717.11</v>
      </c>
      <c r="H174" s="78" t="n">
        <v>3.32</v>
      </c>
      <c r="I174" s="102"/>
      <c r="J174" s="81" t="n">
        <f aca="false">K174/D174</f>
        <v>17.1459755250617</v>
      </c>
      <c r="K174" s="82" t="n">
        <f aca="false">L174+M174+E174</f>
        <v>7159.645</v>
      </c>
      <c r="L174" s="83" t="n">
        <f aca="false">F174*1163</f>
        <v>0</v>
      </c>
      <c r="M174" s="83" t="n">
        <f aca="false">G174*9.5</f>
        <v>6812.545</v>
      </c>
      <c r="O174" s="76"/>
    </row>
    <row r="175" customFormat="false" ht="13.8" hidden="false" customHeight="false" outlineLevel="0" collapsed="false">
      <c r="A175" s="49" t="n">
        <v>7</v>
      </c>
      <c r="B175" s="37" t="s">
        <v>153</v>
      </c>
      <c r="C175" s="50" t="n">
        <v>65</v>
      </c>
      <c r="D175" s="50" t="n">
        <v>1025.9</v>
      </c>
      <c r="E175" s="78" t="n">
        <v>686.29</v>
      </c>
      <c r="F175" s="79"/>
      <c r="G175" s="78" t="n">
        <v>2017.43</v>
      </c>
      <c r="H175" s="78" t="n">
        <v>6.88</v>
      </c>
      <c r="I175" s="102"/>
      <c r="J175" s="81" t="n">
        <f aca="false">K175/D175</f>
        <v>19.350692075251</v>
      </c>
      <c r="K175" s="82" t="n">
        <f aca="false">L175+M175+E175</f>
        <v>19851.875</v>
      </c>
      <c r="L175" s="83" t="n">
        <f aca="false">F175*1163</f>
        <v>0</v>
      </c>
      <c r="M175" s="83" t="n">
        <f aca="false">G175*9.5</f>
        <v>19165.585</v>
      </c>
      <c r="O175" s="76"/>
    </row>
    <row r="176" customFormat="false" ht="13.8" hidden="false" customHeight="false" outlineLevel="0" collapsed="false">
      <c r="A176" s="49" t="n">
        <v>8</v>
      </c>
      <c r="B176" s="37" t="s">
        <v>154</v>
      </c>
      <c r="C176" s="50" t="n">
        <v>52</v>
      </c>
      <c r="D176" s="50" t="n">
        <v>1060.2</v>
      </c>
      <c r="E176" s="78" t="n">
        <v>212.83</v>
      </c>
      <c r="F176" s="78" t="n">
        <v>13.56</v>
      </c>
      <c r="G176" s="79"/>
      <c r="H176" s="78" t="n">
        <v>8.4</v>
      </c>
      <c r="I176" s="103"/>
      <c r="J176" s="81" t="n">
        <f aca="false">K176/D176</f>
        <v>15.0755612148651</v>
      </c>
      <c r="K176" s="82" t="n">
        <f aca="false">L176+M176+E176</f>
        <v>15983.11</v>
      </c>
      <c r="L176" s="83" t="n">
        <f aca="false">F176*1163</f>
        <v>15770.28</v>
      </c>
      <c r="M176" s="83" t="n">
        <f aca="false">G176*9.5</f>
        <v>0</v>
      </c>
      <c r="O176" s="76"/>
    </row>
    <row r="177" customFormat="false" ht="13.8" hidden="false" customHeight="false" outlineLevel="0" collapsed="false">
      <c r="A177" s="49" t="n">
        <v>9</v>
      </c>
      <c r="B177" s="37" t="s">
        <v>155</v>
      </c>
      <c r="C177" s="50" t="n">
        <v>8</v>
      </c>
      <c r="D177" s="50" t="n">
        <v>285</v>
      </c>
      <c r="E177" s="78" t="n">
        <v>103.8</v>
      </c>
      <c r="F177" s="79"/>
      <c r="G177" s="78" t="n">
        <v>385.5</v>
      </c>
      <c r="H177" s="78" t="n">
        <v>1</v>
      </c>
      <c r="I177" s="102"/>
      <c r="J177" s="81" t="n">
        <f aca="false">K177/D177</f>
        <v>13.2142105263158</v>
      </c>
      <c r="K177" s="82" t="n">
        <f aca="false">L177+M177+E177</f>
        <v>3766.05</v>
      </c>
      <c r="L177" s="83" t="n">
        <f aca="false">F177*1163</f>
        <v>0</v>
      </c>
      <c r="M177" s="83" t="n">
        <f aca="false">G177*9.5</f>
        <v>3662.25</v>
      </c>
      <c r="O177" s="76"/>
    </row>
    <row r="178" customFormat="false" ht="29.85" hidden="false" customHeight="true" outlineLevel="0" collapsed="false">
      <c r="A178" s="49" t="n">
        <v>10</v>
      </c>
      <c r="B178" s="37" t="s">
        <v>156</v>
      </c>
      <c r="C178" s="50" t="n">
        <v>200</v>
      </c>
      <c r="D178" s="50" t="n">
        <v>1766.1</v>
      </c>
      <c r="E178" s="78" t="n">
        <v>512.35</v>
      </c>
      <c r="F178" s="78" t="n">
        <v>31.42</v>
      </c>
      <c r="G178" s="79"/>
      <c r="H178" s="78" t="n">
        <v>23.5</v>
      </c>
      <c r="I178" s="103"/>
      <c r="J178" s="81" t="n">
        <f aca="false">K178/D178</f>
        <v>20.9805843383727</v>
      </c>
      <c r="K178" s="82" t="n">
        <f aca="false">L178+M178+E178</f>
        <v>37053.81</v>
      </c>
      <c r="L178" s="83" t="n">
        <f aca="false">F178*1163</f>
        <v>36541.46</v>
      </c>
      <c r="M178" s="83" t="n">
        <f aca="false">G178*9.5</f>
        <v>0</v>
      </c>
      <c r="O178" s="76"/>
    </row>
    <row r="179" customFormat="false" ht="13.8" hidden="false" customHeight="false" outlineLevel="0" collapsed="false">
      <c r="A179" s="49" t="n">
        <v>11</v>
      </c>
      <c r="B179" s="37" t="s">
        <v>157</v>
      </c>
      <c r="C179" s="50" t="n">
        <v>20</v>
      </c>
      <c r="D179" s="50" t="n">
        <v>170.4</v>
      </c>
      <c r="E179" s="78" t="n">
        <v>65.57</v>
      </c>
      <c r="F179" s="79"/>
      <c r="G179" s="78" t="n">
        <v>213.54</v>
      </c>
      <c r="H179" s="79"/>
      <c r="I179" s="103"/>
      <c r="J179" s="81" t="n">
        <f aca="false">K179/D179</f>
        <v>12.2899061032864</v>
      </c>
      <c r="K179" s="82" t="n">
        <f aca="false">L179+M179+E179</f>
        <v>2094.2</v>
      </c>
      <c r="L179" s="83" t="n">
        <f aca="false">F179*1163</f>
        <v>0</v>
      </c>
      <c r="M179" s="83" t="n">
        <f aca="false">G179*9.5</f>
        <v>2028.63</v>
      </c>
      <c r="O179" s="76"/>
    </row>
    <row r="180" customFormat="false" ht="13.8" hidden="false" customHeight="false" outlineLevel="0" collapsed="false">
      <c r="A180" s="49" t="n">
        <v>12</v>
      </c>
      <c r="B180" s="37" t="s">
        <v>158</v>
      </c>
      <c r="C180" s="50" t="n">
        <v>500</v>
      </c>
      <c r="D180" s="50" t="n">
        <v>2129.3</v>
      </c>
      <c r="E180" s="78" t="n">
        <v>1811.72</v>
      </c>
      <c r="F180" s="78" t="n">
        <v>21.97</v>
      </c>
      <c r="G180" s="79"/>
      <c r="H180" s="78" t="n">
        <v>39.75</v>
      </c>
      <c r="I180" s="103"/>
      <c r="J180" s="81" t="n">
        <f aca="false">K180/D180</f>
        <v>12.8506222702297</v>
      </c>
      <c r="K180" s="82" t="n">
        <f aca="false">L180+M180+E180</f>
        <v>27362.83</v>
      </c>
      <c r="L180" s="83" t="n">
        <f aca="false">F180*1163</f>
        <v>25551.11</v>
      </c>
      <c r="M180" s="83" t="n">
        <f aca="false">G180*9.5</f>
        <v>0</v>
      </c>
      <c r="O180" s="76"/>
    </row>
    <row r="181" customFormat="false" ht="13.8" hidden="false" customHeight="false" outlineLevel="0" collapsed="false">
      <c r="A181" s="49" t="n">
        <v>13</v>
      </c>
      <c r="B181" s="37" t="s">
        <v>159</v>
      </c>
      <c r="C181" s="50" t="n">
        <v>701</v>
      </c>
      <c r="D181" s="50" t="n">
        <v>2911</v>
      </c>
      <c r="E181" s="78" t="n">
        <v>1455.94</v>
      </c>
      <c r="F181" s="78" t="n">
        <v>24.47</v>
      </c>
      <c r="G181" s="79"/>
      <c r="H181" s="78" t="n">
        <v>43.15</v>
      </c>
      <c r="I181" s="103"/>
      <c r="J181" s="81" t="n">
        <f aca="false">K181/D181</f>
        <v>10.2763826863621</v>
      </c>
      <c r="K181" s="82" t="n">
        <f aca="false">L181+M181+E181</f>
        <v>29914.55</v>
      </c>
      <c r="L181" s="83" t="n">
        <f aca="false">F181*1163</f>
        <v>28458.61</v>
      </c>
      <c r="M181" s="83" t="n">
        <f aca="false">G181*9.5</f>
        <v>0</v>
      </c>
      <c r="O181" s="76"/>
    </row>
    <row r="182" customFormat="false" ht="23.85" hidden="false" customHeight="false" outlineLevel="0" collapsed="false">
      <c r="A182" s="49" t="n">
        <v>14</v>
      </c>
      <c r="B182" s="37" t="s">
        <v>160</v>
      </c>
      <c r="C182" s="50" t="n">
        <v>1151</v>
      </c>
      <c r="D182" s="50" t="n">
        <v>3136.7</v>
      </c>
      <c r="E182" s="78" t="n">
        <v>3472.97</v>
      </c>
      <c r="F182" s="78" t="n">
        <v>39.61</v>
      </c>
      <c r="G182" s="79"/>
      <c r="H182" s="78" t="n">
        <v>37.98</v>
      </c>
      <c r="I182" s="103"/>
      <c r="J182" s="81" t="n">
        <f aca="false">K182/D182</f>
        <v>15.7934772212835</v>
      </c>
      <c r="K182" s="82" t="n">
        <f aca="false">L182+M182+E182</f>
        <v>49539.4</v>
      </c>
      <c r="L182" s="83" t="n">
        <f aca="false">F182*1163</f>
        <v>46066.43</v>
      </c>
      <c r="M182" s="83" t="n">
        <f aca="false">G182*9.5</f>
        <v>0</v>
      </c>
      <c r="O182" s="76"/>
    </row>
    <row r="183" customFormat="false" ht="13.8" hidden="false" customHeight="false" outlineLevel="0" collapsed="false">
      <c r="A183" s="49" t="n">
        <v>15</v>
      </c>
      <c r="B183" s="37" t="s">
        <v>161</v>
      </c>
      <c r="C183" s="50" t="n">
        <v>410</v>
      </c>
      <c r="D183" s="50" t="n">
        <v>1300.8</v>
      </c>
      <c r="E183" s="78" t="n">
        <v>465.45</v>
      </c>
      <c r="F183" s="78" t="n">
        <v>15.14</v>
      </c>
      <c r="G183" s="79"/>
      <c r="H183" s="78" t="n">
        <v>26.17</v>
      </c>
      <c r="I183" s="103"/>
      <c r="J183" s="81" t="n">
        <f aca="false">K183/D183</f>
        <v>13.8939652521525</v>
      </c>
      <c r="K183" s="82" t="n">
        <f aca="false">L183+M183+E183</f>
        <v>18073.27</v>
      </c>
      <c r="L183" s="83" t="n">
        <f aca="false">F183*1163</f>
        <v>17607.82</v>
      </c>
      <c r="M183" s="83" t="n">
        <f aca="false">G183*9.5</f>
        <v>0</v>
      </c>
      <c r="O183" s="76"/>
    </row>
    <row r="184" customFormat="false" ht="13.8" hidden="false" customHeight="false" outlineLevel="0" collapsed="false">
      <c r="A184" s="49" t="n">
        <v>16</v>
      </c>
      <c r="B184" s="37" t="s">
        <v>162</v>
      </c>
      <c r="C184" s="50" t="n">
        <v>10</v>
      </c>
      <c r="D184" s="50" t="n">
        <v>372.8</v>
      </c>
      <c r="E184" s="78" t="n">
        <v>366.3</v>
      </c>
      <c r="F184" s="79"/>
      <c r="G184" s="78" t="n">
        <v>435.91</v>
      </c>
      <c r="H184" s="102" t="n">
        <v>1</v>
      </c>
      <c r="I184" s="102"/>
      <c r="J184" s="81" t="n">
        <f aca="false">K184/D184</f>
        <v>12.090785944206</v>
      </c>
      <c r="K184" s="82" t="n">
        <f aca="false">L184+M184+E184</f>
        <v>4507.445</v>
      </c>
      <c r="L184" s="83" t="n">
        <f aca="false">F184*1163</f>
        <v>0</v>
      </c>
      <c r="M184" s="83" t="n">
        <f aca="false">G184*9.5</f>
        <v>4141.145</v>
      </c>
      <c r="O184" s="76"/>
    </row>
    <row r="185" customFormat="false" ht="13.8" hidden="false" customHeight="false" outlineLevel="0" collapsed="false">
      <c r="A185" s="49" t="n">
        <v>17</v>
      </c>
      <c r="B185" s="37" t="s">
        <v>163</v>
      </c>
      <c r="C185" s="50" t="n">
        <v>6</v>
      </c>
      <c r="D185" s="50" t="n">
        <v>26</v>
      </c>
      <c r="E185" s="78" t="n">
        <v>3</v>
      </c>
      <c r="F185" s="79"/>
      <c r="G185" s="78" t="n">
        <v>36.85</v>
      </c>
      <c r="H185" s="79"/>
      <c r="I185" s="103"/>
      <c r="J185" s="81" t="n">
        <f aca="false">K185/D185</f>
        <v>13.5798076923077</v>
      </c>
      <c r="K185" s="82" t="n">
        <f aca="false">L185+M185+E185</f>
        <v>353.075</v>
      </c>
      <c r="L185" s="83" t="n">
        <f aca="false">F185*1163</f>
        <v>0</v>
      </c>
      <c r="M185" s="83" t="n">
        <f aca="false">G185*9.5</f>
        <v>350.075</v>
      </c>
      <c r="O185" s="76"/>
    </row>
    <row r="186" customFormat="false" ht="13.8" hidden="false" customHeight="false" outlineLevel="0" collapsed="false">
      <c r="A186" s="49" t="n">
        <v>18</v>
      </c>
      <c r="B186" s="37" t="s">
        <v>164</v>
      </c>
      <c r="C186" s="50" t="n">
        <v>64</v>
      </c>
      <c r="D186" s="50" t="n">
        <v>236.7</v>
      </c>
      <c r="E186" s="78" t="n">
        <v>543.18</v>
      </c>
      <c r="F186" s="79"/>
      <c r="G186" s="79"/>
      <c r="H186" s="78" t="n">
        <v>1.89</v>
      </c>
      <c r="I186" s="78" t="n">
        <v>0</v>
      </c>
      <c r="J186" s="81" t="n">
        <f aca="false">K186/D186</f>
        <v>2.29480354879594</v>
      </c>
      <c r="K186" s="82" t="n">
        <f aca="false">L186+M186+E186</f>
        <v>543.18</v>
      </c>
      <c r="L186" s="83" t="n">
        <f aca="false">F186*1163</f>
        <v>0</v>
      </c>
      <c r="M186" s="83" t="n">
        <f aca="false">G186*9.5</f>
        <v>0</v>
      </c>
      <c r="O186" s="76"/>
    </row>
    <row r="187" customFormat="false" ht="23.85" hidden="false" customHeight="true" outlineLevel="0" collapsed="false">
      <c r="A187" s="49" t="n">
        <v>19</v>
      </c>
      <c r="B187" s="37" t="s">
        <v>165</v>
      </c>
      <c r="C187" s="50" t="n">
        <v>64</v>
      </c>
      <c r="D187" s="50" t="n">
        <v>376.7</v>
      </c>
      <c r="E187" s="78" t="n">
        <v>806.55</v>
      </c>
      <c r="F187" s="79"/>
      <c r="G187" s="79"/>
      <c r="H187" s="78" t="n">
        <v>3</v>
      </c>
      <c r="I187" s="102"/>
      <c r="J187" s="81" t="n">
        <f aca="false">K187/D187</f>
        <v>2.14109370852137</v>
      </c>
      <c r="K187" s="82" t="n">
        <f aca="false">L187+M187+E187</f>
        <v>806.55</v>
      </c>
      <c r="L187" s="83" t="n">
        <f aca="false">F187*1163</f>
        <v>0</v>
      </c>
      <c r="M187" s="83" t="n">
        <f aca="false">G187*9.5</f>
        <v>0</v>
      </c>
      <c r="O187" s="76"/>
    </row>
    <row r="188" customFormat="false" ht="23.85" hidden="false" customHeight="false" outlineLevel="0" collapsed="false">
      <c r="A188" s="49" t="n">
        <v>20</v>
      </c>
      <c r="B188" s="37" t="s">
        <v>166</v>
      </c>
      <c r="C188" s="50" t="n">
        <v>90</v>
      </c>
      <c r="D188" s="50" t="n">
        <v>143.2</v>
      </c>
      <c r="E188" s="78" t="n">
        <v>232</v>
      </c>
      <c r="F188" s="79"/>
      <c r="G188" s="79"/>
      <c r="H188" s="78" t="n">
        <v>2.39</v>
      </c>
      <c r="I188" s="78" t="n">
        <v>0</v>
      </c>
      <c r="J188" s="81" t="n">
        <f aca="false">K188/D188</f>
        <v>1.62011173184358</v>
      </c>
      <c r="K188" s="82" t="n">
        <f aca="false">L188+M188+E188</f>
        <v>232</v>
      </c>
      <c r="L188" s="83" t="n">
        <f aca="false">F188*1163</f>
        <v>0</v>
      </c>
      <c r="M188" s="83" t="n">
        <f aca="false">G188*9.5</f>
        <v>0</v>
      </c>
      <c r="O188" s="76"/>
    </row>
    <row r="189" customFormat="false" ht="25.35" hidden="false" customHeight="true" outlineLevel="0" collapsed="false">
      <c r="A189" s="49" t="n">
        <v>21</v>
      </c>
      <c r="B189" s="37" t="s">
        <v>167</v>
      </c>
      <c r="C189" s="50" t="n">
        <v>11</v>
      </c>
      <c r="D189" s="50" t="n">
        <v>600.23</v>
      </c>
      <c r="E189" s="78" t="n">
        <v>856.47</v>
      </c>
      <c r="F189" s="79"/>
      <c r="G189" s="79"/>
      <c r="H189" s="84"/>
      <c r="I189" s="103"/>
      <c r="J189" s="81" t="n">
        <f aca="false">K189/D189</f>
        <v>1.42690302050881</v>
      </c>
      <c r="K189" s="82" t="n">
        <f aca="false">L189+M189+E189</f>
        <v>856.47</v>
      </c>
      <c r="L189" s="83" t="n">
        <f aca="false">F189*1163</f>
        <v>0</v>
      </c>
      <c r="M189" s="83" t="n">
        <f aca="false">G189*9.5</f>
        <v>0</v>
      </c>
      <c r="O189" s="76"/>
    </row>
    <row r="190" customFormat="false" ht="13.8" hidden="false" customHeight="false" outlineLevel="0" collapsed="false">
      <c r="A190" s="49" t="n">
        <v>22</v>
      </c>
      <c r="B190" s="37" t="s">
        <v>168</v>
      </c>
      <c r="C190" s="50" t="n">
        <v>50</v>
      </c>
      <c r="D190" s="50" t="n">
        <v>45</v>
      </c>
      <c r="E190" s="78" t="n">
        <v>59.21</v>
      </c>
      <c r="F190" s="79"/>
      <c r="G190" s="79"/>
      <c r="H190" s="80"/>
      <c r="I190" s="102"/>
      <c r="J190" s="81" t="n">
        <f aca="false">K190/D190</f>
        <v>1.31577777777778</v>
      </c>
      <c r="K190" s="82" t="n">
        <f aca="false">L190+M190+E190</f>
        <v>59.21</v>
      </c>
      <c r="L190" s="83" t="n">
        <f aca="false">F190*1163</f>
        <v>0</v>
      </c>
      <c r="M190" s="83" t="n">
        <f aca="false">G190*9.5</f>
        <v>0</v>
      </c>
      <c r="O190" s="76"/>
    </row>
    <row r="191" customFormat="false" ht="13.8" hidden="false" customHeight="false" outlineLevel="0" collapsed="false">
      <c r="A191" s="49" t="n">
        <v>23</v>
      </c>
      <c r="B191" s="37" t="s">
        <v>169</v>
      </c>
      <c r="C191" s="50" t="n">
        <v>63</v>
      </c>
      <c r="D191" s="50" t="n">
        <v>198.3</v>
      </c>
      <c r="E191" s="78" t="n">
        <v>237.21</v>
      </c>
      <c r="F191" s="79"/>
      <c r="G191" s="79"/>
      <c r="H191" s="78" t="n">
        <v>2</v>
      </c>
      <c r="I191" s="102"/>
      <c r="J191" s="81" t="n">
        <f aca="false">K191/D191</f>
        <v>1.19621785173979</v>
      </c>
      <c r="K191" s="82" t="n">
        <f aca="false">L191+M191+E191</f>
        <v>237.21</v>
      </c>
      <c r="L191" s="83" t="n">
        <f aca="false">F191*1163</f>
        <v>0</v>
      </c>
      <c r="M191" s="83" t="n">
        <f aca="false">G191*9.5</f>
        <v>0</v>
      </c>
      <c r="O191" s="76"/>
    </row>
    <row r="192" customFormat="false" ht="13.8" hidden="false" customHeight="false" outlineLevel="0" collapsed="false">
      <c r="A192" s="49" t="n">
        <v>24</v>
      </c>
      <c r="B192" s="37" t="s">
        <v>170</v>
      </c>
      <c r="C192" s="50" t="n">
        <v>47</v>
      </c>
      <c r="D192" s="50" t="n">
        <v>194.4</v>
      </c>
      <c r="E192" s="78" t="n">
        <v>197.22</v>
      </c>
      <c r="F192" s="79"/>
      <c r="G192" s="79"/>
      <c r="H192" s="78" t="n">
        <v>2.39</v>
      </c>
      <c r="I192" s="102"/>
      <c r="J192" s="81" t="n">
        <f aca="false">K192/D192</f>
        <v>1.01450617283951</v>
      </c>
      <c r="K192" s="82" t="n">
        <f aca="false">L192+M192+E192</f>
        <v>197.22</v>
      </c>
      <c r="L192" s="83" t="n">
        <f aca="false">F192*1163</f>
        <v>0</v>
      </c>
      <c r="M192" s="83" t="n">
        <f aca="false">G192*9.5</f>
        <v>0</v>
      </c>
      <c r="O192" s="76"/>
    </row>
    <row r="193" customFormat="false" ht="13.8" hidden="false" customHeight="false" outlineLevel="0" collapsed="false">
      <c r="A193" s="49" t="n">
        <v>25</v>
      </c>
      <c r="B193" s="37" t="s">
        <v>171</v>
      </c>
      <c r="C193" s="50" t="n">
        <v>20</v>
      </c>
      <c r="D193" s="50" t="n">
        <v>372.8</v>
      </c>
      <c r="E193" s="78" t="n">
        <v>382.18</v>
      </c>
      <c r="F193" s="79"/>
      <c r="G193" s="79"/>
      <c r="H193" s="80"/>
      <c r="I193" s="102"/>
      <c r="J193" s="81" t="n">
        <f aca="false">K193/D193</f>
        <v>1.02516094420601</v>
      </c>
      <c r="K193" s="82" t="n">
        <f aca="false">L193+M193+E193</f>
        <v>382.18</v>
      </c>
      <c r="L193" s="83" t="n">
        <f aca="false">F193*1163</f>
        <v>0</v>
      </c>
      <c r="M193" s="83" t="n">
        <f aca="false">G193*9.5</f>
        <v>0</v>
      </c>
      <c r="O193" s="76"/>
    </row>
    <row r="194" customFormat="false" ht="23.85" hidden="false" customHeight="false" outlineLevel="0" collapsed="false">
      <c r="A194" s="49" t="n">
        <v>26</v>
      </c>
      <c r="B194" s="37" t="s">
        <v>172</v>
      </c>
      <c r="C194" s="50" t="n">
        <v>127</v>
      </c>
      <c r="D194" s="50" t="n">
        <v>422</v>
      </c>
      <c r="E194" s="78" t="n">
        <v>420.02</v>
      </c>
      <c r="F194" s="79"/>
      <c r="G194" s="79"/>
      <c r="H194" s="78" t="n">
        <v>9.67</v>
      </c>
      <c r="I194" s="102"/>
      <c r="J194" s="81" t="n">
        <f aca="false">K194/D194</f>
        <v>0.995308056872038</v>
      </c>
      <c r="K194" s="82" t="n">
        <f aca="false">L194+M194+E194</f>
        <v>420.02</v>
      </c>
      <c r="L194" s="83" t="n">
        <f aca="false">F194*1163</f>
        <v>0</v>
      </c>
      <c r="M194" s="83" t="n">
        <f aca="false">G194*9.5</f>
        <v>0</v>
      </c>
      <c r="O194" s="76"/>
    </row>
    <row r="195" customFormat="false" ht="26.1" hidden="false" customHeight="true" outlineLevel="0" collapsed="false">
      <c r="A195" s="49" t="n">
        <v>27</v>
      </c>
      <c r="B195" s="37" t="s">
        <v>173</v>
      </c>
      <c r="C195" s="50" t="n">
        <v>20</v>
      </c>
      <c r="D195" s="50" t="n">
        <v>987</v>
      </c>
      <c r="E195" s="78" t="n">
        <v>789.81</v>
      </c>
      <c r="F195" s="79"/>
      <c r="G195" s="79"/>
      <c r="H195" s="78" t="n">
        <v>4.32</v>
      </c>
      <c r="I195" s="103"/>
      <c r="J195" s="81" t="n">
        <f aca="false">K195/D195</f>
        <v>0.800212765957447</v>
      </c>
      <c r="K195" s="82" t="n">
        <f aca="false">L195+M195+E195</f>
        <v>789.81</v>
      </c>
      <c r="L195" s="83" t="n">
        <f aca="false">F195*1163</f>
        <v>0</v>
      </c>
      <c r="M195" s="83" t="n">
        <f aca="false">G195*9.5</f>
        <v>0</v>
      </c>
      <c r="O195" s="76"/>
    </row>
    <row r="196" customFormat="false" ht="23.85" hidden="false" customHeight="false" outlineLevel="0" collapsed="false">
      <c r="A196" s="49" t="n">
        <v>28</v>
      </c>
      <c r="B196" s="37" t="s">
        <v>174</v>
      </c>
      <c r="C196" s="50" t="n">
        <v>114</v>
      </c>
      <c r="D196" s="50" t="n">
        <v>471.9</v>
      </c>
      <c r="E196" s="78" t="n">
        <v>364.15</v>
      </c>
      <c r="F196" s="79"/>
      <c r="G196" s="79"/>
      <c r="H196" s="78" t="n">
        <v>5.89</v>
      </c>
      <c r="I196" s="78" t="n">
        <v>1.39</v>
      </c>
      <c r="J196" s="81" t="n">
        <f aca="false">K196/D196</f>
        <v>0.771667726213181</v>
      </c>
      <c r="K196" s="82" t="n">
        <f aca="false">L196+M196+E196</f>
        <v>364.15</v>
      </c>
      <c r="L196" s="83" t="n">
        <f aca="false">F196*1163</f>
        <v>0</v>
      </c>
      <c r="M196" s="83" t="n">
        <f aca="false">G196*9.5</f>
        <v>0</v>
      </c>
      <c r="O196" s="76"/>
    </row>
    <row r="197" customFormat="false" ht="13.8" hidden="false" customHeight="false" outlineLevel="0" collapsed="false">
      <c r="A197" s="49" t="n">
        <v>29</v>
      </c>
      <c r="B197" s="37" t="s">
        <v>175</v>
      </c>
      <c r="C197" s="50" t="n">
        <v>62</v>
      </c>
      <c r="D197" s="50" t="n">
        <v>154.2</v>
      </c>
      <c r="E197" s="78" t="n">
        <v>25</v>
      </c>
      <c r="F197" s="79"/>
      <c r="G197" s="79"/>
      <c r="H197" s="78" t="n">
        <v>2.89</v>
      </c>
      <c r="I197" s="102"/>
      <c r="J197" s="81" t="n">
        <f aca="false">K197/D197</f>
        <v>0.1621271076524</v>
      </c>
      <c r="K197" s="82" t="n">
        <f aca="false">L197+M197+E197</f>
        <v>25</v>
      </c>
      <c r="L197" s="83" t="n">
        <f aca="false">F197*1163</f>
        <v>0</v>
      </c>
      <c r="M197" s="83" t="n">
        <f aca="false">G197*9.5</f>
        <v>0</v>
      </c>
      <c r="O197" s="76"/>
    </row>
    <row r="198" customFormat="false" ht="13.8" hidden="false" customHeight="false" outlineLevel="0" collapsed="false">
      <c r="A198" s="49" t="n">
        <v>30</v>
      </c>
      <c r="B198" s="37" t="s">
        <v>176</v>
      </c>
      <c r="C198" s="50" t="n">
        <v>32</v>
      </c>
      <c r="D198" s="50" t="n">
        <v>84.5</v>
      </c>
      <c r="E198" s="78" t="n">
        <v>35.88</v>
      </c>
      <c r="F198" s="79"/>
      <c r="G198" s="79"/>
      <c r="H198" s="78" t="n">
        <v>2</v>
      </c>
      <c r="I198" s="78" t="n">
        <v>0</v>
      </c>
      <c r="J198" s="81" t="n">
        <f aca="false">K198/D198</f>
        <v>0.424615384615385</v>
      </c>
      <c r="K198" s="82" t="n">
        <f aca="false">L198+M198+E198</f>
        <v>35.88</v>
      </c>
      <c r="L198" s="83" t="n">
        <f aca="false">F198*1163</f>
        <v>0</v>
      </c>
      <c r="M198" s="83" t="n">
        <f aca="false">G198*9.5</f>
        <v>0</v>
      </c>
      <c r="O198" s="76"/>
    </row>
    <row r="199" customFormat="false" ht="13.8" hidden="false" customHeight="false" outlineLevel="0" collapsed="false">
      <c r="A199" s="49" t="n">
        <v>31</v>
      </c>
      <c r="B199" s="37" t="s">
        <v>177</v>
      </c>
      <c r="C199" s="50" t="n">
        <v>15</v>
      </c>
      <c r="D199" s="50" t="n">
        <v>277</v>
      </c>
      <c r="E199" s="78" t="n">
        <v>110.45</v>
      </c>
      <c r="F199" s="79"/>
      <c r="G199" s="79"/>
      <c r="H199" s="80"/>
      <c r="I199" s="102"/>
      <c r="J199" s="81" t="n">
        <f aca="false">K199/D199</f>
        <v>0.398736462093863</v>
      </c>
      <c r="K199" s="82" t="n">
        <f aca="false">L199+M199+E199</f>
        <v>110.45</v>
      </c>
      <c r="L199" s="83" t="n">
        <f aca="false">F199*1163</f>
        <v>0</v>
      </c>
      <c r="M199" s="83" t="n">
        <f aca="false">G199*9.5</f>
        <v>0</v>
      </c>
      <c r="O199" s="76"/>
    </row>
    <row r="200" customFormat="false" ht="13.8" hidden="false" customHeight="false" outlineLevel="0" collapsed="false">
      <c r="A200" s="49" t="n">
        <v>32</v>
      </c>
      <c r="B200" s="37" t="s">
        <v>178</v>
      </c>
      <c r="C200" s="50" t="n">
        <v>55</v>
      </c>
      <c r="D200" s="50" t="n">
        <v>56</v>
      </c>
      <c r="E200" s="78" t="n">
        <v>25.5</v>
      </c>
      <c r="F200" s="79"/>
      <c r="G200" s="79"/>
      <c r="H200" s="80"/>
      <c r="I200" s="102"/>
      <c r="J200" s="81" t="n">
        <f aca="false">K200/D200</f>
        <v>0.455357142857143</v>
      </c>
      <c r="K200" s="82" t="n">
        <f aca="false">L200+M200+E200</f>
        <v>25.5</v>
      </c>
      <c r="L200" s="83" t="n">
        <f aca="false">F200*1163</f>
        <v>0</v>
      </c>
      <c r="M200" s="83" t="n">
        <f aca="false">G200*9.5</f>
        <v>0</v>
      </c>
      <c r="O200" s="76"/>
    </row>
    <row r="201" customFormat="false" ht="13.8" hidden="false" customHeight="false" outlineLevel="0" collapsed="false">
      <c r="A201" s="49" t="n">
        <v>33</v>
      </c>
      <c r="B201" s="37" t="s">
        <v>179</v>
      </c>
      <c r="C201" s="50" t="n">
        <v>57</v>
      </c>
      <c r="D201" s="50" t="n">
        <v>240.1</v>
      </c>
      <c r="E201" s="78" t="n">
        <v>96.56</v>
      </c>
      <c r="F201" s="79"/>
      <c r="G201" s="79"/>
      <c r="H201" s="78" t="n">
        <v>2</v>
      </c>
      <c r="I201" s="103"/>
      <c r="J201" s="81" t="n">
        <f aca="false">K201/D201</f>
        <v>0.40216576426489</v>
      </c>
      <c r="K201" s="82" t="n">
        <f aca="false">L201+M201+E201</f>
        <v>96.56</v>
      </c>
      <c r="L201" s="83" t="n">
        <f aca="false">F201*1163</f>
        <v>0</v>
      </c>
      <c r="M201" s="83" t="n">
        <f aca="false">G201*9.5</f>
        <v>0</v>
      </c>
      <c r="O201" s="76"/>
    </row>
    <row r="202" customFormat="false" ht="13.8" hidden="false" customHeight="false" outlineLevel="0" collapsed="false">
      <c r="A202" s="49" t="n">
        <v>34</v>
      </c>
      <c r="B202" s="37" t="s">
        <v>180</v>
      </c>
      <c r="C202" s="50" t="n">
        <v>9</v>
      </c>
      <c r="D202" s="50" t="n">
        <v>131.83</v>
      </c>
      <c r="E202" s="78" t="n">
        <v>26.97</v>
      </c>
      <c r="F202" s="79"/>
      <c r="G202" s="79"/>
      <c r="H202" s="80"/>
      <c r="I202" s="102"/>
      <c r="J202" s="81" t="n">
        <f aca="false">K202/D202</f>
        <v>0.204581658196162</v>
      </c>
      <c r="K202" s="82" t="n">
        <f aca="false">L202+M202+E202</f>
        <v>26.97</v>
      </c>
      <c r="L202" s="83" t="n">
        <f aca="false">F202*1163</f>
        <v>0</v>
      </c>
      <c r="M202" s="83" t="n">
        <f aca="false">G202*9.5</f>
        <v>0</v>
      </c>
      <c r="O202" s="76"/>
    </row>
    <row r="203" customFormat="false" ht="13.8" hidden="false" customHeight="false" outlineLevel="0" collapsed="false">
      <c r="A203" s="49" t="n">
        <v>35</v>
      </c>
      <c r="B203" s="37" t="s">
        <v>181</v>
      </c>
      <c r="C203" s="50" t="n">
        <v>7</v>
      </c>
      <c r="D203" s="50" t="n">
        <v>372.6</v>
      </c>
      <c r="E203" s="78" t="n">
        <v>81.76</v>
      </c>
      <c r="F203" s="79"/>
      <c r="G203" s="79"/>
      <c r="H203" s="78" t="n">
        <v>0</v>
      </c>
      <c r="I203" s="102"/>
      <c r="J203" s="81" t="n">
        <f aca="false">K203/D203</f>
        <v>0.219431025228127</v>
      </c>
      <c r="K203" s="82" t="n">
        <f aca="false">L203+M203+E203</f>
        <v>81.76</v>
      </c>
      <c r="L203" s="83" t="n">
        <f aca="false">F203*1163</f>
        <v>0</v>
      </c>
      <c r="M203" s="83" t="n">
        <f aca="false">G203*9.5</f>
        <v>0</v>
      </c>
      <c r="O203" s="76"/>
    </row>
    <row r="204" customFormat="false" ht="13.8" hidden="false" customHeight="false" outlineLevel="0" collapsed="false">
      <c r="A204" s="49" t="n">
        <v>36</v>
      </c>
      <c r="B204" s="37" t="s">
        <v>182</v>
      </c>
      <c r="C204" s="50" t="n">
        <v>45</v>
      </c>
      <c r="D204" s="50" t="n">
        <v>140</v>
      </c>
      <c r="E204" s="78" t="n">
        <v>15.28</v>
      </c>
      <c r="F204" s="79"/>
      <c r="G204" s="79"/>
      <c r="H204" s="80"/>
      <c r="I204" s="102"/>
      <c r="J204" s="81" t="n">
        <f aca="false">K204/D204</f>
        <v>0.109142857142857</v>
      </c>
      <c r="K204" s="82" t="n">
        <f aca="false">L204+M204+E204</f>
        <v>15.28</v>
      </c>
      <c r="L204" s="83" t="n">
        <f aca="false">F204*1163</f>
        <v>0</v>
      </c>
      <c r="M204" s="83" t="n">
        <f aca="false">G204*9.5</f>
        <v>0</v>
      </c>
      <c r="O204" s="76"/>
    </row>
    <row r="205" customFormat="false" ht="13.8" hidden="false" customHeight="false" outlineLevel="0" collapsed="false">
      <c r="A205" s="62"/>
      <c r="B205" s="63" t="s">
        <v>183</v>
      </c>
      <c r="C205" s="64" t="n">
        <f aca="false">SUM(C169:C204)</f>
        <v>4326</v>
      </c>
      <c r="D205" s="64" t="n">
        <f aca="false">SUM(D169:D204)</f>
        <v>21839.93</v>
      </c>
      <c r="E205" s="64" t="n">
        <f aca="false">SUM(E169:E204)</f>
        <v>29887.13</v>
      </c>
      <c r="F205" s="64" t="n">
        <f aca="false">SUM(F169:F204)</f>
        <v>173.76</v>
      </c>
      <c r="G205" s="64" t="n">
        <f aca="false">SUM(G169:G204)</f>
        <v>3806.34</v>
      </c>
      <c r="H205" s="64" t="n">
        <f aca="false">SUM(H169:H204)</f>
        <v>249.03</v>
      </c>
      <c r="I205" s="64" t="n">
        <f aca="false">SUM(I169:I204)</f>
        <v>4.28</v>
      </c>
      <c r="J205" s="67"/>
      <c r="K205" s="67"/>
      <c r="L205" s="67"/>
      <c r="M205" s="67"/>
      <c r="O205" s="76"/>
    </row>
    <row r="206" customFormat="false" ht="13.8" hidden="false" customHeight="false" outlineLevel="0" collapsed="false">
      <c r="A206" s="62"/>
      <c r="B206" s="63" t="s">
        <v>184</v>
      </c>
      <c r="C206" s="64"/>
      <c r="D206" s="64"/>
      <c r="E206" s="64"/>
      <c r="F206" s="64"/>
      <c r="G206" s="64"/>
      <c r="H206" s="64"/>
      <c r="I206" s="64"/>
      <c r="J206" s="85" t="n">
        <f aca="false">SUM(J169:J204)/36</f>
        <v>9.11264289264788</v>
      </c>
      <c r="K206" s="67"/>
      <c r="L206" s="67"/>
      <c r="M206" s="67"/>
      <c r="O206" s="76"/>
    </row>
    <row r="207" customFormat="false" ht="18.65" hidden="false" customHeight="true" outlineLevel="0" collapsed="false">
      <c r="O207" s="76"/>
    </row>
    <row r="208" customFormat="false" ht="17.15" hidden="false" customHeight="true" outlineLevel="0" collapsed="false">
      <c r="O208" s="76"/>
    </row>
    <row r="209" customFormat="false" ht="24.75" hidden="false" customHeight="true" outlineLevel="0" collapsed="false">
      <c r="A209" s="4" t="s">
        <v>1</v>
      </c>
      <c r="B209" s="5" t="s">
        <v>2</v>
      </c>
      <c r="C209" s="5" t="s">
        <v>3</v>
      </c>
      <c r="D209" s="5" t="s">
        <v>4</v>
      </c>
      <c r="E209" s="5" t="s">
        <v>5</v>
      </c>
      <c r="F209" s="5"/>
      <c r="G209" s="5"/>
      <c r="H209" s="5"/>
      <c r="I209" s="5"/>
      <c r="J209" s="5" t="s">
        <v>6</v>
      </c>
      <c r="K209" s="5" t="s">
        <v>7</v>
      </c>
      <c r="L209" s="5"/>
      <c r="M209" s="5"/>
      <c r="O209" s="76"/>
    </row>
    <row r="210" customFormat="false" ht="35.05" hidden="false" customHeight="false" outlineLevel="0" collapsed="false">
      <c r="A210" s="4"/>
      <c r="B210" s="5"/>
      <c r="C210" s="5"/>
      <c r="D210" s="5"/>
      <c r="E210" s="5" t="s">
        <v>8</v>
      </c>
      <c r="F210" s="5" t="s">
        <v>9</v>
      </c>
      <c r="G210" s="5" t="s">
        <v>10</v>
      </c>
      <c r="H210" s="5" t="s">
        <v>11</v>
      </c>
      <c r="I210" s="5" t="s">
        <v>12</v>
      </c>
      <c r="J210" s="5"/>
      <c r="K210" s="5" t="s">
        <v>13</v>
      </c>
      <c r="L210" s="5" t="s">
        <v>14</v>
      </c>
      <c r="M210" s="5" t="s">
        <v>15</v>
      </c>
      <c r="O210" s="76"/>
    </row>
    <row r="211" customFormat="false" ht="13.8" hidden="false" customHeight="false" outlineLevel="0" collapsed="false">
      <c r="A211" s="101" t="s">
        <v>185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O211" s="76"/>
    </row>
    <row r="212" customFormat="false" ht="13.8" hidden="false" customHeight="false" outlineLevel="0" collapsed="false">
      <c r="A212" s="86" t="n">
        <v>1</v>
      </c>
      <c r="B212" s="87" t="s">
        <v>186</v>
      </c>
      <c r="C212" s="88" t="n">
        <v>61</v>
      </c>
      <c r="D212" s="88" t="n">
        <v>861</v>
      </c>
      <c r="E212" s="22" t="n">
        <v>4756.81</v>
      </c>
      <c r="F212" s="58"/>
      <c r="G212" s="22" t="n">
        <v>1965.72</v>
      </c>
      <c r="H212" s="22" t="n">
        <v>8.6</v>
      </c>
      <c r="I212" s="22"/>
      <c r="J212" s="89" t="n">
        <f aca="false">K212/D212</f>
        <v>27.2138792102207</v>
      </c>
      <c r="K212" s="90" t="n">
        <f aca="false">L212+M212+E212</f>
        <v>23431.15</v>
      </c>
      <c r="L212" s="90" t="n">
        <f aca="false">F212*1163</f>
        <v>0</v>
      </c>
      <c r="M212" s="90" t="n">
        <f aca="false">G212*9.5</f>
        <v>18674.34</v>
      </c>
      <c r="O212" s="76"/>
    </row>
    <row r="213" customFormat="false" ht="13.8" hidden="false" customHeight="false" outlineLevel="0" collapsed="false">
      <c r="A213" s="49" t="n">
        <v>2</v>
      </c>
      <c r="B213" s="87" t="s">
        <v>187</v>
      </c>
      <c r="C213" s="88" t="n">
        <v>80</v>
      </c>
      <c r="D213" s="88" t="n">
        <v>232.1</v>
      </c>
      <c r="E213" s="22" t="n">
        <v>57.81</v>
      </c>
      <c r="F213" s="22" t="n">
        <v>3.86</v>
      </c>
      <c r="G213" s="91"/>
      <c r="H213" s="22" t="n">
        <v>2.35</v>
      </c>
      <c r="I213" s="104"/>
      <c r="J213" s="89" t="n">
        <f aca="false">K213/D213</f>
        <v>19.5906505816458</v>
      </c>
      <c r="K213" s="90" t="n">
        <f aca="false">L213+M213+E213</f>
        <v>4546.99</v>
      </c>
      <c r="L213" s="90" t="n">
        <f aca="false">F213*1163</f>
        <v>4489.18</v>
      </c>
      <c r="M213" s="90" t="n">
        <f aca="false">G213*9.5</f>
        <v>0</v>
      </c>
      <c r="O213" s="76"/>
    </row>
    <row r="214" customFormat="false" ht="13.8" hidden="false" customHeight="false" outlineLevel="0" collapsed="false">
      <c r="A214" s="49" t="n">
        <v>3</v>
      </c>
      <c r="B214" s="87" t="s">
        <v>188</v>
      </c>
      <c r="C214" s="88" t="n">
        <v>193</v>
      </c>
      <c r="D214" s="88" t="n">
        <v>1427.58</v>
      </c>
      <c r="E214" s="22" t="n">
        <v>3348.56</v>
      </c>
      <c r="F214" s="22" t="n">
        <v>19.38</v>
      </c>
      <c r="G214" s="91"/>
      <c r="H214" s="22" t="n">
        <v>34.18</v>
      </c>
      <c r="I214" s="22" t="n">
        <v>9.24</v>
      </c>
      <c r="J214" s="89" t="n">
        <f aca="false">K214/D214</f>
        <v>18.1338348814077</v>
      </c>
      <c r="K214" s="90" t="n">
        <f aca="false">L214+M214+E214</f>
        <v>25887.5</v>
      </c>
      <c r="L214" s="90" t="n">
        <f aca="false">F214*1163</f>
        <v>22538.94</v>
      </c>
      <c r="M214" s="90" t="n">
        <f aca="false">G214*9.5</f>
        <v>0</v>
      </c>
      <c r="O214" s="76"/>
    </row>
    <row r="215" customFormat="false" ht="13.8" hidden="false" customHeight="false" outlineLevel="0" collapsed="false">
      <c r="A215" s="49" t="n">
        <v>4</v>
      </c>
      <c r="B215" s="87" t="s">
        <v>189</v>
      </c>
      <c r="C215" s="88" t="n">
        <v>1000</v>
      </c>
      <c r="D215" s="88" t="n">
        <v>2559.06</v>
      </c>
      <c r="E215" s="22" t="n">
        <v>11864.31</v>
      </c>
      <c r="F215" s="22" t="n">
        <v>62.23</v>
      </c>
      <c r="G215" s="91"/>
      <c r="H215" s="22" t="n">
        <v>633.38</v>
      </c>
      <c r="I215" s="104"/>
      <c r="J215" s="89" t="n">
        <f aca="false">K215/D215</f>
        <v>32.9174775112737</v>
      </c>
      <c r="K215" s="90" t="n">
        <f aca="false">L215+M215+E215</f>
        <v>84237.8</v>
      </c>
      <c r="L215" s="90" t="n">
        <f aca="false">F215*1163</f>
        <v>72373.49</v>
      </c>
      <c r="M215" s="90" t="n">
        <f aca="false">G215*9.5</f>
        <v>0</v>
      </c>
      <c r="O215" s="76"/>
    </row>
    <row r="216" customFormat="false" ht="13.8" hidden="false" customHeight="false" outlineLevel="0" collapsed="false">
      <c r="A216" s="49" t="n">
        <v>5</v>
      </c>
      <c r="B216" s="87" t="s">
        <v>190</v>
      </c>
      <c r="C216" s="88" t="n">
        <v>60</v>
      </c>
      <c r="D216" s="88" t="n">
        <v>217</v>
      </c>
      <c r="E216" s="22" t="n">
        <v>420.83</v>
      </c>
      <c r="F216" s="22" t="n">
        <v>4.21</v>
      </c>
      <c r="G216" s="91"/>
      <c r="H216" s="22" t="n">
        <v>3</v>
      </c>
      <c r="I216" s="22" t="n">
        <v>0</v>
      </c>
      <c r="J216" s="89" t="n">
        <f aca="false">K216/D216</f>
        <v>24.5025806451613</v>
      </c>
      <c r="K216" s="90" t="n">
        <f aca="false">L216+M216+E216</f>
        <v>5317.06</v>
      </c>
      <c r="L216" s="90" t="n">
        <f aca="false">F216*1163</f>
        <v>4896.23</v>
      </c>
      <c r="M216" s="90" t="n">
        <f aca="false">G216*9.5</f>
        <v>0</v>
      </c>
      <c r="O216" s="76"/>
    </row>
    <row r="217" customFormat="false" ht="13.8" hidden="false" customHeight="false" outlineLevel="0" collapsed="false">
      <c r="A217" s="49" t="n">
        <v>6</v>
      </c>
      <c r="B217" s="87" t="s">
        <v>191</v>
      </c>
      <c r="C217" s="88" t="n">
        <v>280</v>
      </c>
      <c r="D217" s="88" t="n">
        <v>1546.1</v>
      </c>
      <c r="E217" s="22" t="n">
        <v>19044.49</v>
      </c>
      <c r="F217" s="91"/>
      <c r="G217" s="91"/>
      <c r="H217" s="22" t="n">
        <v>47.48</v>
      </c>
      <c r="I217" s="104"/>
      <c r="J217" s="89" t="n">
        <f aca="false">K217/D217</f>
        <v>12.3177608175409</v>
      </c>
      <c r="K217" s="90" t="n">
        <f aca="false">L217+M217+E217</f>
        <v>19044.49</v>
      </c>
      <c r="L217" s="90" t="n">
        <f aca="false">F217*1163</f>
        <v>0</v>
      </c>
      <c r="M217" s="90" t="n">
        <f aca="false">G217*9.5</f>
        <v>0</v>
      </c>
      <c r="O217" s="76"/>
    </row>
    <row r="218" customFormat="false" ht="13.8" hidden="false" customHeight="false" outlineLevel="0" collapsed="false">
      <c r="A218" s="49" t="n">
        <v>7</v>
      </c>
      <c r="B218" s="87" t="s">
        <v>192</v>
      </c>
      <c r="C218" s="88"/>
      <c r="D218" s="88" t="n">
        <v>121.6</v>
      </c>
      <c r="E218" s="22" t="n">
        <v>69.8</v>
      </c>
      <c r="F218" s="58"/>
      <c r="G218" s="91"/>
      <c r="H218" s="22" t="n">
        <v>0</v>
      </c>
      <c r="I218" s="22"/>
      <c r="J218" s="89" t="n">
        <f aca="false">K218/D218</f>
        <v>0.574013157894737</v>
      </c>
      <c r="K218" s="90" t="n">
        <f aca="false">L218+M218+E218</f>
        <v>69.8</v>
      </c>
      <c r="L218" s="90" t="n">
        <f aca="false">F218*1163</f>
        <v>0</v>
      </c>
      <c r="M218" s="90" t="n">
        <f aca="false">G218*9.5</f>
        <v>0</v>
      </c>
      <c r="O218" s="76"/>
    </row>
    <row r="219" customFormat="false" ht="13.8" hidden="false" customHeight="false" outlineLevel="0" collapsed="false">
      <c r="A219" s="49" t="n">
        <v>8</v>
      </c>
      <c r="B219" s="87" t="s">
        <v>193</v>
      </c>
      <c r="C219" s="88" t="n">
        <v>80</v>
      </c>
      <c r="D219" s="88" t="n">
        <v>213.7</v>
      </c>
      <c r="E219" s="22" t="n">
        <v>113.15</v>
      </c>
      <c r="F219" s="58"/>
      <c r="G219" s="91"/>
      <c r="H219" s="22" t="n">
        <v>1</v>
      </c>
      <c r="I219" s="22" t="n">
        <v>1</v>
      </c>
      <c r="J219" s="89" t="n">
        <f aca="false">K219/D219</f>
        <v>0.529480580252691</v>
      </c>
      <c r="K219" s="90" t="n">
        <f aca="false">L219+M219+E219</f>
        <v>113.15</v>
      </c>
      <c r="L219" s="90" t="n">
        <f aca="false">F219*1163</f>
        <v>0</v>
      </c>
      <c r="M219" s="90" t="n">
        <f aca="false">G219*9.5</f>
        <v>0</v>
      </c>
      <c r="O219" s="76"/>
    </row>
    <row r="220" customFormat="false" ht="13.8" hidden="false" customHeight="false" outlineLevel="0" collapsed="false">
      <c r="A220" s="49" t="n">
        <v>9</v>
      </c>
      <c r="B220" s="87" t="s">
        <v>194</v>
      </c>
      <c r="C220" s="88" t="n">
        <v>40</v>
      </c>
      <c r="D220" s="88" t="n">
        <v>173.8</v>
      </c>
      <c r="E220" s="22" t="n">
        <v>49.54</v>
      </c>
      <c r="F220" s="58"/>
      <c r="G220" s="91"/>
      <c r="H220" s="22" t="n">
        <v>1</v>
      </c>
      <c r="I220" s="22" t="n">
        <v>0</v>
      </c>
      <c r="J220" s="89" t="n">
        <f aca="false">K220/D220</f>
        <v>0.285040276179517</v>
      </c>
      <c r="K220" s="90" t="n">
        <f aca="false">L220+M220+E220</f>
        <v>49.54</v>
      </c>
      <c r="L220" s="90" t="n">
        <f aca="false">F220*1163</f>
        <v>0</v>
      </c>
      <c r="M220" s="90" t="n">
        <f aca="false">G220*9.5</f>
        <v>0</v>
      </c>
      <c r="O220" s="76"/>
    </row>
    <row r="221" customFormat="false" ht="13.8" hidden="false" customHeight="false" outlineLevel="0" collapsed="false">
      <c r="A221" s="49" t="n">
        <v>10</v>
      </c>
      <c r="B221" s="87" t="s">
        <v>195</v>
      </c>
      <c r="C221" s="88" t="n">
        <v>25</v>
      </c>
      <c r="D221" s="88" t="n">
        <v>175.6</v>
      </c>
      <c r="E221" s="22" t="n">
        <v>2.07</v>
      </c>
      <c r="F221" s="58"/>
      <c r="G221" s="91"/>
      <c r="H221" s="22" t="n">
        <v>0</v>
      </c>
      <c r="I221" s="22" t="n">
        <v>0</v>
      </c>
      <c r="J221" s="89" t="n">
        <f aca="false">K221/D221</f>
        <v>0.0117881548974943</v>
      </c>
      <c r="K221" s="90" t="n">
        <f aca="false">L221+M221+E221</f>
        <v>2.07</v>
      </c>
      <c r="L221" s="90" t="n">
        <f aca="false">F221*1163</f>
        <v>0</v>
      </c>
      <c r="M221" s="90" t="n">
        <f aca="false">G221*9.5</f>
        <v>0</v>
      </c>
      <c r="O221" s="76"/>
    </row>
    <row r="222" customFormat="false" ht="13.8" hidden="false" customHeight="false" outlineLevel="0" collapsed="false">
      <c r="A222" s="49" t="n">
        <v>11</v>
      </c>
      <c r="B222" s="87" t="s">
        <v>196</v>
      </c>
      <c r="C222" s="88" t="n">
        <v>25</v>
      </c>
      <c r="D222" s="88" t="n">
        <v>98.1</v>
      </c>
      <c r="E222" s="58"/>
      <c r="F222" s="58"/>
      <c r="G222" s="91"/>
      <c r="H222" s="22" t="n">
        <v>1.35</v>
      </c>
      <c r="I222" s="58"/>
      <c r="J222" s="89" t="n">
        <f aca="false">K222/D222</f>
        <v>0</v>
      </c>
      <c r="K222" s="90" t="n">
        <f aca="false">L222+M222+E222</f>
        <v>0</v>
      </c>
      <c r="L222" s="90" t="n">
        <f aca="false">F222*1163</f>
        <v>0</v>
      </c>
      <c r="M222" s="90" t="n">
        <f aca="false">G222*9.5</f>
        <v>0</v>
      </c>
      <c r="O222" s="76"/>
    </row>
    <row r="223" customFormat="false" ht="13.8" hidden="false" customHeight="false" outlineLevel="0" collapsed="false">
      <c r="A223" s="49" t="n">
        <v>12</v>
      </c>
      <c r="B223" s="87" t="s">
        <v>205</v>
      </c>
      <c r="C223" s="88" t="n">
        <v>20</v>
      </c>
      <c r="D223" s="88" t="n">
        <v>94.55</v>
      </c>
      <c r="E223" s="22" t="n">
        <v>8</v>
      </c>
      <c r="F223" s="58"/>
      <c r="G223" s="91"/>
      <c r="H223" s="58"/>
      <c r="I223" s="58"/>
      <c r="J223" s="89" t="n">
        <f aca="false">K223/D223</f>
        <v>0.0846113167636171</v>
      </c>
      <c r="K223" s="90" t="n">
        <f aca="false">L223+M223+E223</f>
        <v>8</v>
      </c>
      <c r="L223" s="90" t="n">
        <f aca="false">F223*1163</f>
        <v>0</v>
      </c>
      <c r="M223" s="90" t="n">
        <f aca="false">G223*9.5</f>
        <v>0</v>
      </c>
      <c r="O223" s="76"/>
    </row>
    <row r="224" customFormat="false" ht="13.8" hidden="false" customHeight="false" outlineLevel="0" collapsed="false">
      <c r="A224" s="62"/>
      <c r="B224" s="63" t="s">
        <v>183</v>
      </c>
      <c r="C224" s="64" t="n">
        <f aca="false">SUM(C212:C223)</f>
        <v>1864</v>
      </c>
      <c r="D224" s="64" t="n">
        <f aca="false">SUM(D212:D223)</f>
        <v>7720.19</v>
      </c>
      <c r="E224" s="64" t="n">
        <f aca="false">SUM(E212:E223)</f>
        <v>39735.37</v>
      </c>
      <c r="F224" s="64" t="n">
        <f aca="false">SUM(F212:F223)</f>
        <v>89.68</v>
      </c>
      <c r="G224" s="92" t="n">
        <f aca="false">SUM(G212:G223)</f>
        <v>1965.72</v>
      </c>
      <c r="H224" s="64" t="n">
        <f aca="false">SUM(H212:H223)</f>
        <v>732.34</v>
      </c>
      <c r="I224" s="64" t="n">
        <f aca="false">SUM(I212:I223)</f>
        <v>10.24</v>
      </c>
      <c r="J224" s="67"/>
      <c r="K224" s="67"/>
      <c r="L224" s="93"/>
      <c r="M224" s="67"/>
      <c r="O224" s="76"/>
    </row>
    <row r="225" customFormat="false" ht="13.8" hidden="false" customHeight="false" outlineLevel="0" collapsed="false">
      <c r="A225" s="62"/>
      <c r="B225" s="63" t="s">
        <v>184</v>
      </c>
      <c r="C225" s="64"/>
      <c r="D225" s="64"/>
      <c r="E225" s="64"/>
      <c r="F225" s="64"/>
      <c r="G225" s="67"/>
      <c r="H225" s="64"/>
      <c r="I225" s="67"/>
      <c r="J225" s="85" t="n">
        <f aca="false">SUM(J212:J223)/12</f>
        <v>11.3467597611032</v>
      </c>
      <c r="K225" s="67"/>
      <c r="L225" s="67"/>
      <c r="M225" s="67"/>
      <c r="O225" s="76"/>
    </row>
    <row r="226" customFormat="false" ht="13.8" hidden="false" customHeight="false" outlineLevel="0" collapsed="false">
      <c r="O226" s="76"/>
    </row>
    <row r="227" customFormat="false" ht="23.85" hidden="false" customHeight="true" outlineLevel="0" collapsed="false">
      <c r="O227" s="76"/>
    </row>
    <row r="228" customFormat="false" ht="26.25" hidden="false" customHeight="true" outlineLevel="0" collapsed="false">
      <c r="A228" s="4" t="s">
        <v>1</v>
      </c>
      <c r="B228" s="5" t="s">
        <v>2</v>
      </c>
      <c r="C228" s="5" t="s">
        <v>3</v>
      </c>
      <c r="D228" s="5" t="s">
        <v>4</v>
      </c>
      <c r="E228" s="5" t="s">
        <v>5</v>
      </c>
      <c r="F228" s="5"/>
      <c r="G228" s="5"/>
      <c r="H228" s="5"/>
      <c r="I228" s="5"/>
      <c r="J228" s="5" t="s">
        <v>6</v>
      </c>
      <c r="K228" s="5" t="s">
        <v>7</v>
      </c>
      <c r="L228" s="5"/>
      <c r="M228" s="5"/>
      <c r="O228" s="76"/>
    </row>
    <row r="229" customFormat="false" ht="35.05" hidden="false" customHeight="false" outlineLevel="0" collapsed="false">
      <c r="A229" s="4"/>
      <c r="B229" s="5"/>
      <c r="C229" s="5"/>
      <c r="D229" s="5"/>
      <c r="E229" s="5" t="s">
        <v>8</v>
      </c>
      <c r="F229" s="5" t="s">
        <v>9</v>
      </c>
      <c r="G229" s="5" t="s">
        <v>10</v>
      </c>
      <c r="H229" s="5" t="s">
        <v>11</v>
      </c>
      <c r="I229" s="5" t="s">
        <v>12</v>
      </c>
      <c r="J229" s="5"/>
      <c r="K229" s="5" t="s">
        <v>13</v>
      </c>
      <c r="L229" s="5" t="s">
        <v>14</v>
      </c>
      <c r="M229" s="5" t="s">
        <v>15</v>
      </c>
      <c r="O229" s="76"/>
    </row>
    <row r="230" customFormat="false" ht="13.8" hidden="false" customHeight="false" outlineLevel="0" collapsed="false">
      <c r="A230" s="101" t="s">
        <v>197</v>
      </c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O230" s="76"/>
    </row>
    <row r="231" customFormat="false" ht="23.85" hidden="false" customHeight="false" outlineLevel="0" collapsed="false">
      <c r="A231" s="9" t="n">
        <v>1</v>
      </c>
      <c r="B231" s="37" t="s">
        <v>198</v>
      </c>
      <c r="C231" s="50" t="n">
        <v>871</v>
      </c>
      <c r="D231" s="50" t="n">
        <v>9941.8</v>
      </c>
      <c r="E231" s="12" t="n">
        <v>10180.66</v>
      </c>
      <c r="F231" s="12" t="n">
        <v>131.68</v>
      </c>
      <c r="G231" s="94"/>
      <c r="H231" s="12" t="n">
        <v>445.7</v>
      </c>
      <c r="I231" s="105"/>
      <c r="J231" s="95" t="n">
        <f aca="false">K231/D231</f>
        <v>16.4280613168642</v>
      </c>
      <c r="K231" s="96" t="n">
        <f aca="false">L231+M231+E231</f>
        <v>163324.5</v>
      </c>
      <c r="L231" s="96" t="n">
        <f aca="false">F231*1163</f>
        <v>153143.84</v>
      </c>
      <c r="M231" s="96" t="n">
        <f aca="false">G231*9.5</f>
        <v>0</v>
      </c>
      <c r="O231" s="76"/>
    </row>
    <row r="232" customFormat="false" ht="35.05" hidden="false" customHeight="false" outlineLevel="0" collapsed="false">
      <c r="A232" s="9" t="n">
        <v>2</v>
      </c>
      <c r="B232" s="37" t="s">
        <v>199</v>
      </c>
      <c r="C232" s="50" t="n">
        <v>875</v>
      </c>
      <c r="D232" s="50" t="n">
        <v>4538.7</v>
      </c>
      <c r="E232" s="12" t="n">
        <v>10692.5</v>
      </c>
      <c r="F232" s="12" t="n">
        <v>51.91</v>
      </c>
      <c r="G232" s="94"/>
      <c r="H232" s="12" t="n">
        <v>333.89</v>
      </c>
      <c r="I232" s="12" t="n">
        <v>114.85</v>
      </c>
      <c r="J232" s="95" t="n">
        <f aca="false">K232/D232</f>
        <v>15.6573093617115</v>
      </c>
      <c r="K232" s="96" t="n">
        <f aca="false">L232+M232+E232</f>
        <v>71063.83</v>
      </c>
      <c r="L232" s="96" t="n">
        <f aca="false">F232*1163</f>
        <v>60371.33</v>
      </c>
      <c r="M232" s="96" t="n">
        <f aca="false">G232*9.5</f>
        <v>0</v>
      </c>
      <c r="O232" s="76"/>
    </row>
    <row r="233" customFormat="false" ht="23.85" hidden="false" customHeight="false" outlineLevel="0" collapsed="false">
      <c r="A233" s="9" t="n">
        <v>3</v>
      </c>
      <c r="B233" s="37" t="s">
        <v>200</v>
      </c>
      <c r="C233" s="50" t="n">
        <v>2425</v>
      </c>
      <c r="D233" s="50" t="n">
        <v>12788.2</v>
      </c>
      <c r="E233" s="12" t="n">
        <v>14955.73</v>
      </c>
      <c r="F233" s="12" t="n">
        <v>147.31</v>
      </c>
      <c r="G233" s="12" t="n">
        <v>9.22</v>
      </c>
      <c r="H233" s="12" t="n">
        <v>394.45</v>
      </c>
      <c r="I233" s="105"/>
      <c r="J233" s="95" t="n">
        <f aca="false">K233/D233</f>
        <v>14.5731885644579</v>
      </c>
      <c r="K233" s="96" t="n">
        <f aca="false">L233+M233+E233</f>
        <v>186364.85</v>
      </c>
      <c r="L233" s="96" t="n">
        <f aca="false">F233*1163</f>
        <v>171321.53</v>
      </c>
      <c r="M233" s="96" t="n">
        <f aca="false">G233*9.5</f>
        <v>87.59</v>
      </c>
      <c r="O233" s="76"/>
    </row>
    <row r="234" customFormat="false" ht="23.85" hidden="false" customHeight="false" outlineLevel="0" collapsed="false">
      <c r="A234" s="9" t="n">
        <v>4</v>
      </c>
      <c r="B234" s="37" t="s">
        <v>201</v>
      </c>
      <c r="C234" s="50" t="n">
        <v>2028</v>
      </c>
      <c r="D234" s="50" t="n">
        <v>8780.4</v>
      </c>
      <c r="E234" s="12" t="n">
        <v>19707.65</v>
      </c>
      <c r="F234" s="12" t="n">
        <v>22.24</v>
      </c>
      <c r="G234" s="12" t="n">
        <v>7983.87</v>
      </c>
      <c r="H234" s="12" t="n">
        <v>368.29</v>
      </c>
      <c r="I234" s="12" t="n">
        <v>124.88</v>
      </c>
      <c r="J234" s="95" t="n">
        <f aca="false">K234/D234</f>
        <v>13.8284742152977</v>
      </c>
      <c r="K234" s="96" t="n">
        <f aca="false">L234+M234+E234</f>
        <v>121419.535</v>
      </c>
      <c r="L234" s="96" t="n">
        <f aca="false">F234*1163</f>
        <v>25865.12</v>
      </c>
      <c r="M234" s="96" t="n">
        <f aca="false">G234*9.5</f>
        <v>75846.765</v>
      </c>
      <c r="O234" s="76"/>
    </row>
    <row r="235" customFormat="false" ht="13.8" hidden="false" customHeight="false" outlineLevel="0" collapsed="false">
      <c r="A235" s="9" t="n">
        <v>5</v>
      </c>
      <c r="B235" s="37" t="s">
        <v>202</v>
      </c>
      <c r="C235" s="50" t="n">
        <v>1332</v>
      </c>
      <c r="D235" s="50" t="n">
        <v>11092.1</v>
      </c>
      <c r="E235" s="12" t="n">
        <v>40008.19</v>
      </c>
      <c r="F235" s="12" t="n">
        <v>45.73</v>
      </c>
      <c r="G235" s="94"/>
      <c r="H235" s="12" t="n">
        <v>543.89</v>
      </c>
      <c r="I235" s="12" t="n">
        <v>115.57</v>
      </c>
      <c r="J235" s="95" t="n">
        <f aca="false">K235/D235</f>
        <v>8.40167145986783</v>
      </c>
      <c r="K235" s="96" t="n">
        <f aca="false">L235+M235+E235</f>
        <v>93192.18</v>
      </c>
      <c r="L235" s="96" t="n">
        <f aca="false">F235*1163</f>
        <v>53183.99</v>
      </c>
      <c r="M235" s="96" t="n">
        <f aca="false">G235*9.5</f>
        <v>0</v>
      </c>
      <c r="O235" s="76"/>
    </row>
    <row r="236" customFormat="false" ht="13.8" hidden="false" customHeight="false" outlineLevel="0" collapsed="false">
      <c r="A236" s="32"/>
      <c r="B236" s="27" t="s">
        <v>183</v>
      </c>
      <c r="C236" s="28" t="n">
        <f aca="false">SUM(C231:C235)</f>
        <v>7531</v>
      </c>
      <c r="D236" s="28" t="n">
        <f aca="false">SUM(D231:D235)</f>
        <v>47141.2</v>
      </c>
      <c r="E236" s="28" t="n">
        <f aca="false">SUM(E231:E235)</f>
        <v>95544.73</v>
      </c>
      <c r="F236" s="28" t="n">
        <f aca="false">SUM(F231:F235)</f>
        <v>398.87</v>
      </c>
      <c r="G236" s="28" t="n">
        <f aca="false">SUM(G231:G235)</f>
        <v>7993.09</v>
      </c>
      <c r="H236" s="28" t="n">
        <f aca="false">SUM(H231:H235)</f>
        <v>2086.22</v>
      </c>
      <c r="I236" s="28" t="n">
        <f aca="false">SUM(I231:I235)</f>
        <v>355.3</v>
      </c>
      <c r="J236" s="31"/>
      <c r="K236" s="31"/>
      <c r="L236" s="31"/>
      <c r="M236" s="31"/>
      <c r="O236" s="76"/>
    </row>
    <row r="237" customFormat="false" ht="13.8" hidden="false" customHeight="false" outlineLevel="0" collapsed="false">
      <c r="A237" s="32"/>
      <c r="B237" s="27" t="s">
        <v>184</v>
      </c>
      <c r="C237" s="28"/>
      <c r="D237" s="28"/>
      <c r="E237" s="28"/>
      <c r="F237" s="28"/>
      <c r="G237" s="28"/>
      <c r="H237" s="28"/>
      <c r="I237" s="28"/>
      <c r="J237" s="97" t="n">
        <f aca="false">SUM(J231:J235)/5</f>
        <v>13.7777409836398</v>
      </c>
      <c r="K237" s="31"/>
      <c r="L237" s="31"/>
      <c r="M237" s="31"/>
      <c r="O237" s="76"/>
    </row>
    <row r="239" customFormat="false" ht="15" hidden="false" customHeight="false" outlineLevel="0" collapsed="false">
      <c r="B239" s="98"/>
    </row>
    <row r="240" customFormat="false" ht="15" hidden="false" customHeight="false" outlineLevel="0" collapsed="false">
      <c r="I240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2:A143"/>
    <mergeCell ref="B142:B143"/>
    <mergeCell ref="C142:C143"/>
    <mergeCell ref="D142:D143"/>
    <mergeCell ref="E142:I142"/>
    <mergeCell ref="J142:J143"/>
    <mergeCell ref="K142:M142"/>
    <mergeCell ref="A144:M144"/>
    <mergeCell ref="A166:A167"/>
    <mergeCell ref="B166:B167"/>
    <mergeCell ref="C166:C167"/>
    <mergeCell ref="D166:D167"/>
    <mergeCell ref="E166:I166"/>
    <mergeCell ref="J166:J167"/>
    <mergeCell ref="K166:M166"/>
    <mergeCell ref="A168:M168"/>
    <mergeCell ref="A209:A210"/>
    <mergeCell ref="B209:B210"/>
    <mergeCell ref="C209:C210"/>
    <mergeCell ref="D209:D210"/>
    <mergeCell ref="E209:I209"/>
    <mergeCell ref="J209:J210"/>
    <mergeCell ref="K209:M209"/>
    <mergeCell ref="A211:M211"/>
    <mergeCell ref="A228:A229"/>
    <mergeCell ref="B228:B229"/>
    <mergeCell ref="C228:C229"/>
    <mergeCell ref="D228:D229"/>
    <mergeCell ref="E228:I228"/>
    <mergeCell ref="J228:J229"/>
    <mergeCell ref="K228:M228"/>
    <mergeCell ref="A230:M2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4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2" ySplit="5" topLeftCell="C172" activePane="bottomRight" state="frozen"/>
      <selection pane="topLeft" activeCell="A1" activeCellId="0" sqref="A1"/>
      <selection pane="topRight" activeCell="C1" activeCellId="0" sqref="C1"/>
      <selection pane="bottomLeft" activeCell="A172" activeCellId="0" sqref="A172"/>
      <selection pane="bottomRight" activeCell="F151" activeCellId="0" sqref="F151"/>
    </sheetView>
  </sheetViews>
  <sheetFormatPr defaultColWidth="11.10937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false" hidden="false" outlineLevel="0" max="14" min="14" style="106" width="11.11"/>
    <col collapsed="false" customWidth="true" hidden="false" outlineLevel="0" max="15" min="15" style="1" width="11.57"/>
  </cols>
  <sheetData>
    <row r="1" customFormat="false" ht="15" hidden="false" customHeight="false" outlineLevel="0" collapsed="false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P1" s="1"/>
      <c r="Q1" s="1"/>
    </row>
    <row r="2" customFormat="false" ht="1.5" hidden="false" customHeight="true" outlineLevel="0" collapsed="false"/>
    <row r="3" customFormat="false" ht="13.8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  <c r="N4" s="107" t="s">
        <v>207</v>
      </c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N5" s="107"/>
      <c r="P5" s="6"/>
      <c r="Q5" s="6"/>
      <c r="R5" s="6"/>
    </row>
    <row r="6" customFormat="false" ht="13.5" hidden="false" customHeight="true" outlineLevel="0" collapsed="false">
      <c r="A6" s="99" t="s">
        <v>16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O6" s="6"/>
      <c r="P6" s="8"/>
      <c r="Q6" s="8"/>
      <c r="R6" s="8"/>
      <c r="S6" s="8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08" t="n">
        <f aca="false">SUM(січень!E7+лютий!E7)</f>
        <v>1993.75</v>
      </c>
      <c r="F7" s="108" t="n">
        <f aca="false">SUM(січень!F7+лютий!F7)</f>
        <v>19.12</v>
      </c>
      <c r="G7" s="108" t="n">
        <f aca="false">SUM(січень!G7+лютий!G7)</f>
        <v>42.74</v>
      </c>
      <c r="H7" s="108" t="n">
        <f aca="false">SUM(січень!H7+лютий!H7)</f>
        <v>62.55</v>
      </c>
      <c r="I7" s="108" t="n">
        <f aca="false">SUM(січень!I7+лютий!I7)</f>
        <v>0</v>
      </c>
      <c r="J7" s="14" t="n">
        <f aca="false">K7/D7</f>
        <v>79.29301577084</v>
      </c>
      <c r="K7" s="15" t="n">
        <f aca="false">L7+M7+E7</f>
        <v>24636.34</v>
      </c>
      <c r="L7" s="15" t="n">
        <f aca="false">F7*1163</f>
        <v>22236.56</v>
      </c>
      <c r="M7" s="15" t="n">
        <f aca="false">G7*9.5</f>
        <v>406.03</v>
      </c>
      <c r="N7" s="109" t="n">
        <f aca="false">лютий!J7-січень!J7</f>
        <v>-13.2028323141294</v>
      </c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108" t="n">
        <f aca="false">SUM(січень!E8+лютий!E8)</f>
        <v>5939.98</v>
      </c>
      <c r="F8" s="108" t="n">
        <f aca="false">SUM(січень!F8+лютий!F8)</f>
        <v>38.44</v>
      </c>
      <c r="G8" s="108" t="n">
        <f aca="false">SUM(січень!G8+лютий!G8)</f>
        <v>0</v>
      </c>
      <c r="H8" s="108" t="n">
        <f aca="false">SUM(січень!H8+лютий!H8)</f>
        <v>103.36</v>
      </c>
      <c r="I8" s="108" t="n">
        <f aca="false">SUM(січень!I8+лютий!I8)</f>
        <v>0</v>
      </c>
      <c r="J8" s="14" t="n">
        <f aca="false">K8/D8</f>
        <v>80.6717107359032</v>
      </c>
      <c r="K8" s="15" t="n">
        <f aca="false">L8+M8+E8</f>
        <v>50645.7</v>
      </c>
      <c r="L8" s="15" t="n">
        <f aca="false">F8*1163</f>
        <v>44705.72</v>
      </c>
      <c r="M8" s="15" t="n">
        <f aca="false">G8*9.5</f>
        <v>0</v>
      </c>
      <c r="N8" s="109" t="n">
        <f aca="false">лютий!J8-січень!J8</f>
        <v>-10.8536158012106</v>
      </c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08" t="n">
        <f aca="false">SUM(січень!E9+лютий!E9)</f>
        <v>3636.42</v>
      </c>
      <c r="F9" s="108" t="n">
        <f aca="false">SUM(січень!F9+лютий!F9)</f>
        <v>0</v>
      </c>
      <c r="G9" s="108" t="n">
        <f aca="false">SUM(січень!G9+лютий!G9)</f>
        <v>3937.09</v>
      </c>
      <c r="H9" s="108" t="n">
        <f aca="false">SUM(січень!H9+лютий!H9)</f>
        <v>47.07</v>
      </c>
      <c r="I9" s="108" t="n">
        <f aca="false">SUM(січень!I9+лютий!I9)</f>
        <v>0</v>
      </c>
      <c r="J9" s="14" t="n">
        <f aca="false">K9/D9</f>
        <v>77.5780245746692</v>
      </c>
      <c r="K9" s="15" t="n">
        <f aca="false">L9+M9+E9</f>
        <v>41038.775</v>
      </c>
      <c r="L9" s="15" t="n">
        <f aca="false">F9*1163</f>
        <v>0</v>
      </c>
      <c r="M9" s="15" t="n">
        <f aca="false">G9*9.5</f>
        <v>37402.355</v>
      </c>
      <c r="N9" s="109" t="n">
        <f aca="false">лютий!J9-січень!J9</f>
        <v>-10.9362854442344</v>
      </c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108" t="n">
        <f aca="false">SUM(січень!E10+лютий!E10)</f>
        <v>7309.43</v>
      </c>
      <c r="F10" s="108" t="n">
        <f aca="false">SUM(січень!F10+лютий!F10)</f>
        <v>107.91</v>
      </c>
      <c r="G10" s="108" t="n">
        <f aca="false">SUM(січень!G10+лютий!G10)</f>
        <v>0</v>
      </c>
      <c r="H10" s="108" t="n">
        <f aca="false">SUM(січень!H10+лютий!H10)</f>
        <v>342.18</v>
      </c>
      <c r="I10" s="108" t="n">
        <f aca="false">SUM(січень!I10+лютий!I10)</f>
        <v>0</v>
      </c>
      <c r="J10" s="14" t="n">
        <f aca="false">K10/D10</f>
        <v>65.7208828186857</v>
      </c>
      <c r="K10" s="15" t="n">
        <f aca="false">L10+M10+E10</f>
        <v>132808.76</v>
      </c>
      <c r="L10" s="15" t="n">
        <f aca="false">F10*1163</f>
        <v>125499.33</v>
      </c>
      <c r="M10" s="15" t="n">
        <f aca="false">G10*9.5</f>
        <v>0</v>
      </c>
      <c r="N10" s="109" t="n">
        <f aca="false">лютий!J10-січень!J10</f>
        <v>-15.4991389548694</v>
      </c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108" t="n">
        <f aca="false">SUM(січень!E11+лютий!E11)</f>
        <v>10708.66</v>
      </c>
      <c r="F11" s="108" t="n">
        <f aca="false">SUM(січень!F11+лютий!F11)</f>
        <v>115.47</v>
      </c>
      <c r="G11" s="108" t="n">
        <f aca="false">SUM(січень!G11+лютий!G11)</f>
        <v>0</v>
      </c>
      <c r="H11" s="108" t="n">
        <f aca="false">SUM(січень!H11+лютий!H11)</f>
        <v>148.91</v>
      </c>
      <c r="I11" s="108" t="n">
        <f aca="false">SUM(січень!I11+лютий!I11)</f>
        <v>0</v>
      </c>
      <c r="J11" s="14" t="n">
        <f aca="false">K11/D11</f>
        <v>72.7503963634904</v>
      </c>
      <c r="K11" s="15" t="n">
        <f aca="false">L11+M11+E11</f>
        <v>145000.27</v>
      </c>
      <c r="L11" s="15" t="n">
        <f aca="false">F11*1163</f>
        <v>134291.61</v>
      </c>
      <c r="M11" s="15" t="n">
        <f aca="false">G11*9.5</f>
        <v>0</v>
      </c>
      <c r="N11" s="109" t="n">
        <f aca="false">лютий!J11-січень!J11</f>
        <v>-8.19102211607931</v>
      </c>
      <c r="O11" s="17"/>
      <c r="P11" s="18"/>
    </row>
    <row r="12" customFormat="false" ht="16.9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08" t="n">
        <f aca="false">SUM(січень!E12+лютий!E12)</f>
        <v>3217.07</v>
      </c>
      <c r="F12" s="108" t="n">
        <f aca="false">SUM(січень!F12+лютий!F12)</f>
        <v>47.06</v>
      </c>
      <c r="G12" s="108" t="n">
        <f aca="false">SUM(січень!G12+лютий!G12)</f>
        <v>0</v>
      </c>
      <c r="H12" s="108" t="n">
        <f aca="false">SUM(січень!H12+лютий!H12)</f>
        <v>73.66</v>
      </c>
      <c r="I12" s="108" t="n">
        <f aca="false">SUM(січень!I12+лютий!I12)</f>
        <v>71.52</v>
      </c>
      <c r="J12" s="14" t="n">
        <f aca="false">K12/D12</f>
        <v>66.7601958525346</v>
      </c>
      <c r="K12" s="15" t="n">
        <f aca="false">L12+M12+E12</f>
        <v>57947.85</v>
      </c>
      <c r="L12" s="15" t="n">
        <f aca="false">F12*1163</f>
        <v>54730.78</v>
      </c>
      <c r="M12" s="15" t="n">
        <f aca="false">G12*9.5</f>
        <v>0</v>
      </c>
      <c r="N12" s="109" t="n">
        <f aca="false">лютий!J12-січень!J12</f>
        <v>-11.7975230414747</v>
      </c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108" t="n">
        <f aca="false">SUM(січень!E13+лютий!E13)</f>
        <v>4796.87</v>
      </c>
      <c r="F13" s="108" t="n">
        <f aca="false">SUM(січень!F13+лютий!F13)</f>
        <v>0</v>
      </c>
      <c r="G13" s="108" t="n">
        <f aca="false">SUM(січень!G13+лютий!G13)</f>
        <v>3551.06</v>
      </c>
      <c r="H13" s="108" t="n">
        <f aca="false">SUM(січень!H13+лютий!H13)</f>
        <v>80.75</v>
      </c>
      <c r="I13" s="108" t="n">
        <f aca="false">SUM(січень!I13+лютий!I13)</f>
        <v>0</v>
      </c>
      <c r="J13" s="14" t="n">
        <f aca="false">K13/D13</f>
        <v>67.5998947368421</v>
      </c>
      <c r="K13" s="15" t="n">
        <f aca="false">L13+M13+E13</f>
        <v>38531.94</v>
      </c>
      <c r="L13" s="15" t="n">
        <f aca="false">F13*1163</f>
        <v>0</v>
      </c>
      <c r="M13" s="15" t="n">
        <f aca="false">G13*9.5</f>
        <v>33735.07</v>
      </c>
      <c r="N13" s="109" t="n">
        <f aca="false">лютий!J13-січень!J13</f>
        <v>-9.41594736842106</v>
      </c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08" t="n">
        <f aca="false">SUM(січень!E14+лютий!E14)</f>
        <v>7934.16</v>
      </c>
      <c r="F14" s="108" t="n">
        <f aca="false">SUM(січень!F14+лютий!F14)</f>
        <v>84.05</v>
      </c>
      <c r="G14" s="108" t="n">
        <f aca="false">SUM(січень!G14+лютий!G14)</f>
        <v>0</v>
      </c>
      <c r="H14" s="108" t="n">
        <f aca="false">SUM(січень!H14+лютий!H14)</f>
        <v>319.47</v>
      </c>
      <c r="I14" s="108" t="n">
        <f aca="false">SUM(січень!I14+лютий!I14)</f>
        <v>90.22</v>
      </c>
      <c r="J14" s="14" t="n">
        <f aca="false">K14/D14</f>
        <v>60.9131469740634</v>
      </c>
      <c r="K14" s="15" t="n">
        <f aca="false">L14+M14+E14</f>
        <v>105684.31</v>
      </c>
      <c r="L14" s="15" t="n">
        <f aca="false">F14*1163</f>
        <v>97750.15</v>
      </c>
      <c r="M14" s="15" t="n">
        <f aca="false">G14*9.5</f>
        <v>0</v>
      </c>
      <c r="N14" s="109" t="n">
        <f aca="false">лютий!J14-січень!J14</f>
        <v>-14.5681095100864</v>
      </c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08" t="n">
        <f aca="false">SUM(січень!E15+лютий!E15)</f>
        <v>8961.81</v>
      </c>
      <c r="F15" s="108" t="n">
        <f aca="false">SUM(січень!F15+лютий!F15)</f>
        <v>94.75</v>
      </c>
      <c r="G15" s="108" t="n">
        <f aca="false">SUM(січень!G15+лютий!G15)</f>
        <v>0</v>
      </c>
      <c r="H15" s="108" t="n">
        <f aca="false">SUM(січень!H15+лютий!H15)</f>
        <v>154.65</v>
      </c>
      <c r="I15" s="108" t="n">
        <f aca="false">SUM(січень!I15+лютий!I15)</f>
        <v>92.43</v>
      </c>
      <c r="J15" s="14" t="n">
        <f aca="false">K15/D15</f>
        <v>55.9707172718305</v>
      </c>
      <c r="K15" s="15" t="n">
        <f aca="false">L15+M15+E15</f>
        <v>119156.06</v>
      </c>
      <c r="L15" s="15" t="n">
        <f aca="false">F15*1163</f>
        <v>110194.25</v>
      </c>
      <c r="M15" s="15" t="n">
        <f aca="false">G15*9.5</f>
        <v>0</v>
      </c>
      <c r="N15" s="109" t="n">
        <f aca="false">лютий!J15-січень!J15</f>
        <v>-14.5504626802574</v>
      </c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108" t="n">
        <f aca="false">SUM(січень!E16+лютий!E16)</f>
        <v>5334.34</v>
      </c>
      <c r="F16" s="108" t="n">
        <f aca="false">SUM(січень!F16+лютий!F16)</f>
        <v>85.28</v>
      </c>
      <c r="G16" s="108" t="n">
        <f aca="false">SUM(січень!G16+лютий!G16)</f>
        <v>0</v>
      </c>
      <c r="H16" s="108" t="n">
        <f aca="false">SUM(січень!H16+лютий!H16)</f>
        <v>238.9</v>
      </c>
      <c r="I16" s="108" t="n">
        <f aca="false">SUM(січень!I16+лютий!I16)</f>
        <v>91.3</v>
      </c>
      <c r="J16" s="14" t="n">
        <f aca="false">K16/D16</f>
        <v>53.7103551056067</v>
      </c>
      <c r="K16" s="15" t="n">
        <f aca="false">L16+M16+E16</f>
        <v>104514.98</v>
      </c>
      <c r="L16" s="15" t="n">
        <f aca="false">F16*1163</f>
        <v>99180.64</v>
      </c>
      <c r="M16" s="15" t="n">
        <f aca="false">G16*9.5</f>
        <v>0</v>
      </c>
      <c r="N16" s="109" t="n">
        <f aca="false">лютий!J16-січень!J16</f>
        <v>-14.2095071689193</v>
      </c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108" t="n">
        <f aca="false">SUM(січень!E17+лютий!E17)</f>
        <v>5567.82</v>
      </c>
      <c r="F17" s="108" t="n">
        <f aca="false">SUM(січень!F17+лютий!F17)</f>
        <v>0</v>
      </c>
      <c r="G17" s="108" t="n">
        <f aca="false">SUM(січень!G17+лютий!G17)</f>
        <v>5670.26</v>
      </c>
      <c r="H17" s="108" t="n">
        <f aca="false">SUM(січень!H17+лютий!H17)</f>
        <v>103.24</v>
      </c>
      <c r="I17" s="108" t="n">
        <f aca="false">SUM(січень!I17+лютий!I17)</f>
        <v>0</v>
      </c>
      <c r="J17" s="14" t="n">
        <f aca="false">K17/D17</f>
        <v>56.0340247006694</v>
      </c>
      <c r="K17" s="15" t="n">
        <f aca="false">L17+M17+E17</f>
        <v>59435.29</v>
      </c>
      <c r="L17" s="15" t="n">
        <f aca="false">F17*1163</f>
        <v>0</v>
      </c>
      <c r="M17" s="15" t="n">
        <f aca="false">G17*9.5</f>
        <v>53867.47</v>
      </c>
      <c r="N17" s="109" t="n">
        <f aca="false">лютий!J17-січень!J17</f>
        <v>-10.9601301027623</v>
      </c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108" t="n">
        <f aca="false">SUM(січень!E18+лютий!E18)</f>
        <v>5355.85</v>
      </c>
      <c r="F18" s="108" t="n">
        <f aca="false">SUM(січень!F18+лютий!F18)</f>
        <v>84.02</v>
      </c>
      <c r="G18" s="108" t="n">
        <f aca="false">SUM(січень!G18+лютий!G18)</f>
        <v>0</v>
      </c>
      <c r="H18" s="108" t="n">
        <f aca="false">SUM(січень!H18+лютий!H18)</f>
        <v>138.63</v>
      </c>
      <c r="I18" s="108" t="n">
        <f aca="false">SUM(січень!I18+лютий!I18)</f>
        <v>124.63</v>
      </c>
      <c r="J18" s="14" t="n">
        <f aca="false">K18/D18</f>
        <v>52.7271894823</v>
      </c>
      <c r="K18" s="15" t="n">
        <f aca="false">L18+M18+E18</f>
        <v>103071.11</v>
      </c>
      <c r="L18" s="15" t="n">
        <f aca="false">F18*1163</f>
        <v>97715.26</v>
      </c>
      <c r="M18" s="15" t="n">
        <f aca="false">G18*9.5</f>
        <v>0</v>
      </c>
      <c r="N18" s="109" t="n">
        <f aca="false">лютий!J18-січень!J18</f>
        <v>-13.75215367301</v>
      </c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08" t="n">
        <f aca="false">SUM(січень!E19+лютий!E19)</f>
        <v>6552.97</v>
      </c>
      <c r="F19" s="108" t="n">
        <f aca="false">SUM(січень!F19+лютий!F19)</f>
        <v>40.53</v>
      </c>
      <c r="G19" s="108" t="n">
        <f aca="false">SUM(січень!G19+лютий!G19)</f>
        <v>0</v>
      </c>
      <c r="H19" s="108" t="n">
        <f aca="false">SUM(січень!H19+лютий!H19)</f>
        <v>132.57</v>
      </c>
      <c r="I19" s="108" t="n">
        <f aca="false">SUM(січень!I19+лютий!I19)</f>
        <v>0</v>
      </c>
      <c r="J19" s="14" t="n">
        <f aca="false">K19/D19</f>
        <v>56.4378849994744</v>
      </c>
      <c r="K19" s="15" t="n">
        <f aca="false">L19+M19+E19</f>
        <v>53689.36</v>
      </c>
      <c r="L19" s="15" t="n">
        <f aca="false">F19*1163</f>
        <v>47136.39</v>
      </c>
      <c r="M19" s="15" t="n">
        <f aca="false">G19*9.5</f>
        <v>0</v>
      </c>
      <c r="N19" s="109" t="n">
        <f aca="false">лютий!J19-січень!J19</f>
        <v>-6.88424261536845</v>
      </c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108" t="n">
        <f aca="false">SUM(січень!E20+лютий!E20)</f>
        <v>6730.94</v>
      </c>
      <c r="F20" s="108" t="n">
        <f aca="false">SUM(січень!F20+лютий!F20)</f>
        <v>39.55</v>
      </c>
      <c r="G20" s="108" t="n">
        <f aca="false">SUM(січень!G20+лютий!G20)</f>
        <v>0</v>
      </c>
      <c r="H20" s="108" t="n">
        <f aca="false">SUM(січень!H20+лютий!H20)</f>
        <v>136.65</v>
      </c>
      <c r="I20" s="108" t="n">
        <f aca="false">SUM(січень!I20+лютий!I20)</f>
        <v>0</v>
      </c>
      <c r="J20" s="14" t="n">
        <f aca="false">K20/D20</f>
        <v>50.258874104011</v>
      </c>
      <c r="K20" s="15" t="n">
        <f aca="false">L20+M20+E20</f>
        <v>52727.59</v>
      </c>
      <c r="L20" s="15" t="n">
        <f aca="false">F20*1163</f>
        <v>45996.65</v>
      </c>
      <c r="M20" s="15" t="n">
        <f aca="false">G20*9.5</f>
        <v>0</v>
      </c>
      <c r="N20" s="109" t="n">
        <f aca="false">лютий!J20-січень!J20</f>
        <v>-10.9475655787708</v>
      </c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108" t="n">
        <f aca="false">SUM(січень!E21+лютий!E21)</f>
        <v>7677.77</v>
      </c>
      <c r="F21" s="108" t="n">
        <f aca="false">SUM(січень!F21+лютий!F21)</f>
        <v>83.91</v>
      </c>
      <c r="G21" s="108" t="n">
        <f aca="false">SUM(січень!G21+лютий!G21)</f>
        <v>0</v>
      </c>
      <c r="H21" s="108" t="n">
        <f aca="false">SUM(січень!H21+лютий!H21)</f>
        <v>179.99</v>
      </c>
      <c r="I21" s="108" t="n">
        <f aca="false">SUM(січень!I21+лютий!I21)</f>
        <v>36.43</v>
      </c>
      <c r="J21" s="14" t="n">
        <f aca="false">K21/D21</f>
        <v>50.0238083923395</v>
      </c>
      <c r="K21" s="15" t="n">
        <f aca="false">L21+M21+E21</f>
        <v>105265.1</v>
      </c>
      <c r="L21" s="15" t="n">
        <f aca="false">F21*1163</f>
        <v>97587.33</v>
      </c>
      <c r="M21" s="15" t="n">
        <f aca="false">G21*9.5</f>
        <v>0</v>
      </c>
      <c r="N21" s="109" t="n">
        <f aca="false">лютий!J21-січень!J21</f>
        <v>-11.127681414247</v>
      </c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108" t="n">
        <f aca="false">SUM(січень!E22+лютий!E22)</f>
        <v>9087.53</v>
      </c>
      <c r="F22" s="108" t="n">
        <f aca="false">SUM(січень!F22+лютий!F22)</f>
        <v>68.05</v>
      </c>
      <c r="G22" s="108" t="n">
        <f aca="false">SUM(січень!G22+лютий!G22)</f>
        <v>0</v>
      </c>
      <c r="H22" s="108" t="n">
        <f aca="false">SUM(січень!H22+лютий!H22)</f>
        <v>312.66</v>
      </c>
      <c r="I22" s="108" t="n">
        <f aca="false">SUM(січень!I22+лютий!I22)</f>
        <v>77.13</v>
      </c>
      <c r="J22" s="14" t="n">
        <f aca="false">K22/D22</f>
        <v>50.8528414985591</v>
      </c>
      <c r="K22" s="15" t="n">
        <f aca="false">L22+M22+E22</f>
        <v>88229.68</v>
      </c>
      <c r="L22" s="15" t="n">
        <f aca="false">F22*1163</f>
        <v>79142.15</v>
      </c>
      <c r="M22" s="15" t="n">
        <f aca="false">G22*9.5</f>
        <v>0</v>
      </c>
      <c r="N22" s="109" t="n">
        <f aca="false">лютий!J22-січень!J22</f>
        <v>-9.18449567723343</v>
      </c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08" t="n">
        <f aca="false">SUM(січень!E23+лютий!E23)</f>
        <v>6349.5</v>
      </c>
      <c r="F23" s="108" t="n">
        <f aca="false">SUM(січень!F23+лютий!F23)</f>
        <v>65.93</v>
      </c>
      <c r="G23" s="108" t="n">
        <f aca="false">SUM(січень!G23+лютий!G23)</f>
        <v>0</v>
      </c>
      <c r="H23" s="108" t="n">
        <f aca="false">SUM(січень!H23+лютий!H23)</f>
        <v>116.24</v>
      </c>
      <c r="I23" s="108" t="n">
        <f aca="false">SUM(січень!I23+лютий!I23)</f>
        <v>88.15</v>
      </c>
      <c r="J23" s="14" t="n">
        <f aca="false">K23/D23</f>
        <v>46.1461149399733</v>
      </c>
      <c r="K23" s="15" t="n">
        <f aca="false">L23+M23+E23</f>
        <v>83026.09</v>
      </c>
      <c r="L23" s="15" t="n">
        <f aca="false">F23*1163</f>
        <v>76676.59</v>
      </c>
      <c r="M23" s="15" t="n">
        <f aca="false">G23*9.5</f>
        <v>0</v>
      </c>
      <c r="N23" s="109" t="n">
        <f aca="false">лютий!J23-січень!J23</f>
        <v>-11.4769175188973</v>
      </c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08" t="n">
        <f aca="false">SUM(січень!E24+лютий!E24)</f>
        <v>13149.98</v>
      </c>
      <c r="F24" s="108" t="n">
        <f aca="false">SUM(січень!F24+лютий!F24)</f>
        <v>86.02</v>
      </c>
      <c r="G24" s="108" t="n">
        <f aca="false">SUM(січень!G24+лютий!G24)</f>
        <v>0</v>
      </c>
      <c r="H24" s="108" t="n">
        <f aca="false">SUM(січень!H24+лютий!H24)</f>
        <v>426.4</v>
      </c>
      <c r="I24" s="108" t="n">
        <f aca="false">SUM(січень!I24+лютий!I24)</f>
        <v>109.33</v>
      </c>
      <c r="J24" s="14" t="n">
        <f aca="false">K24/D24</f>
        <v>46.8351704733532</v>
      </c>
      <c r="K24" s="15" t="n">
        <f aca="false">L24+M24+E24</f>
        <v>113191.24</v>
      </c>
      <c r="L24" s="15" t="n">
        <f aca="false">F24*1163</f>
        <v>100041.26</v>
      </c>
      <c r="M24" s="15" t="n">
        <f aca="false">G24*9.5</f>
        <v>0</v>
      </c>
      <c r="N24" s="109" t="n">
        <f aca="false">лютий!J24-січень!J24</f>
        <v>-10.037106918239</v>
      </c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08" t="n">
        <f aca="false">SUM(січень!E25+лютий!E25)</f>
        <v>6869.87</v>
      </c>
      <c r="F25" s="108" t="n">
        <f aca="false">SUM(січень!F25+лютий!F25)</f>
        <v>78.99</v>
      </c>
      <c r="G25" s="108" t="n">
        <f aca="false">SUM(січень!G25+лютий!G25)</f>
        <v>0</v>
      </c>
      <c r="H25" s="108" t="n">
        <f aca="false">SUM(січень!H25+лютий!H25)</f>
        <v>165.71</v>
      </c>
      <c r="I25" s="108" t="n">
        <f aca="false">SUM(січень!I25+лютий!I25)</f>
        <v>195.71</v>
      </c>
      <c r="J25" s="14" t="n">
        <f aca="false">K25/D25</f>
        <v>46.3611025026999</v>
      </c>
      <c r="K25" s="15" t="n">
        <f aca="false">L25+M25+E25</f>
        <v>98735.24</v>
      </c>
      <c r="L25" s="15" t="n">
        <f aca="false">F25*1163</f>
        <v>91865.37</v>
      </c>
      <c r="M25" s="15" t="n">
        <f aca="false">G25*9.5</f>
        <v>0</v>
      </c>
      <c r="N25" s="109" t="n">
        <f aca="false">лютий!J25-січень!J25</f>
        <v>-10.0669577874818</v>
      </c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108" t="n">
        <f aca="false">SUM(січень!E26+лютий!E26)</f>
        <v>11733.05</v>
      </c>
      <c r="F26" s="108" t="n">
        <f aca="false">SUM(січень!F26+лютий!F26)</f>
        <v>89.07</v>
      </c>
      <c r="G26" s="108" t="n">
        <f aca="false">SUM(січень!G26+лютий!G26)</f>
        <v>0</v>
      </c>
      <c r="H26" s="108" t="n">
        <f aca="false">SUM(січень!H26+лютий!H26)</f>
        <v>576.88</v>
      </c>
      <c r="I26" s="108" t="n">
        <f aca="false">SUM(січень!I26+лютий!I26)</f>
        <v>366.64</v>
      </c>
      <c r="J26" s="14" t="n">
        <f aca="false">K26/D26</f>
        <v>47.7165921880172</v>
      </c>
      <c r="K26" s="15" t="n">
        <f aca="false">L26+M26+E26</f>
        <v>115321.46</v>
      </c>
      <c r="L26" s="15" t="n">
        <f aca="false">F26*1163</f>
        <v>103588.41</v>
      </c>
      <c r="M26" s="15" t="n">
        <f aca="false">G26*9.5</f>
        <v>0</v>
      </c>
      <c r="N26" s="109" t="n">
        <f aca="false">лютий!J26-січень!J26</f>
        <v>-8.10416252896392</v>
      </c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08" t="n">
        <f aca="false">SUM(січень!E27+лютий!E27)</f>
        <v>7719.07</v>
      </c>
      <c r="F27" s="108" t="n">
        <f aca="false">SUM(січень!F27+лютий!F27)</f>
        <v>78.09</v>
      </c>
      <c r="G27" s="108" t="n">
        <f aca="false">SUM(січень!G27+лютий!G27)</f>
        <v>0</v>
      </c>
      <c r="H27" s="108" t="n">
        <f aca="false">SUM(січень!H27+лютий!H27)</f>
        <v>180.98</v>
      </c>
      <c r="I27" s="108" t="n">
        <f aca="false">SUM(січень!I27+лютий!I27)</f>
        <v>135.85</v>
      </c>
      <c r="J27" s="14" t="n">
        <f aca="false">K27/D27</f>
        <v>46.2683664365873</v>
      </c>
      <c r="K27" s="15" t="n">
        <f aca="false">L27+M27+E27</f>
        <v>98537.74</v>
      </c>
      <c r="L27" s="15" t="n">
        <f aca="false">F27*1163</f>
        <v>90818.67</v>
      </c>
      <c r="M27" s="15" t="n">
        <f aca="false">G27*9.5</f>
        <v>0</v>
      </c>
      <c r="N27" s="109" t="n">
        <f aca="false">лютий!J27-січень!J27</f>
        <v>-8.51071042869888</v>
      </c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108" t="n">
        <f aca="false">SUM(січень!E28+лютий!E28)</f>
        <v>6183.18</v>
      </c>
      <c r="F28" s="108" t="n">
        <f aca="false">SUM(січень!F28+лютий!F28)</f>
        <v>63.84</v>
      </c>
      <c r="G28" s="108" t="n">
        <f aca="false">SUM(січень!G28+лютий!G28)</f>
        <v>0</v>
      </c>
      <c r="H28" s="108" t="n">
        <f aca="false">SUM(січень!H28+лютий!H28)</f>
        <v>141.74</v>
      </c>
      <c r="I28" s="108" t="n">
        <f aca="false">SUM(січень!I28+лютий!I28)</f>
        <v>77.55</v>
      </c>
      <c r="J28" s="14" t="n">
        <f aca="false">K28/D28</f>
        <v>44.5911736985086</v>
      </c>
      <c r="K28" s="15" t="n">
        <f aca="false">L28+M28+E28</f>
        <v>80429.1</v>
      </c>
      <c r="L28" s="15" t="n">
        <f aca="false">F28*1163</f>
        <v>74245.92</v>
      </c>
      <c r="M28" s="15" t="n">
        <f aca="false">G28*9.5</f>
        <v>0</v>
      </c>
      <c r="N28" s="109" t="n">
        <f aca="false">лютий!J28-січень!J28</f>
        <v>-10.0576149027</v>
      </c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108" t="n">
        <f aca="false">SUM(січень!E29+лютий!E29)</f>
        <v>2441.98</v>
      </c>
      <c r="F29" s="108" t="n">
        <f aca="false">SUM(січень!F29+лютий!F29)</f>
        <v>18.56</v>
      </c>
      <c r="G29" s="108" t="n">
        <f aca="false">SUM(січень!G29+лютий!G29)</f>
        <v>0</v>
      </c>
      <c r="H29" s="108" t="n">
        <f aca="false">SUM(січень!H29+лютий!H29)</f>
        <v>26.59</v>
      </c>
      <c r="I29" s="108" t="n">
        <f aca="false">SUM(січень!I29+лютий!I29)</f>
        <v>0</v>
      </c>
      <c r="J29" s="14" t="n">
        <f aca="false">K29/D29</f>
        <v>45.3344528301887</v>
      </c>
      <c r="K29" s="15" t="n">
        <f aca="false">L29+M29+E29</f>
        <v>24027.26</v>
      </c>
      <c r="L29" s="15" t="n">
        <f aca="false">F29*1163</f>
        <v>21585.28</v>
      </c>
      <c r="M29" s="15" t="n">
        <f aca="false">G29*9.5</f>
        <v>0</v>
      </c>
      <c r="N29" s="109" t="n">
        <f aca="false">лютий!J29-січень!J29</f>
        <v>-7.85494339622642</v>
      </c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108" t="n">
        <f aca="false">SUM(січень!E30+лютий!E30)</f>
        <v>8915.08</v>
      </c>
      <c r="F30" s="108" t="n">
        <f aca="false">SUM(січень!F30+лютий!F30)</f>
        <v>90.5</v>
      </c>
      <c r="G30" s="108" t="n">
        <f aca="false">SUM(січень!G30+лютий!G30)</f>
        <v>0</v>
      </c>
      <c r="H30" s="108" t="n">
        <f aca="false">SUM(січень!H30+лютий!H30)</f>
        <v>247.86</v>
      </c>
      <c r="I30" s="108" t="n">
        <f aca="false">SUM(січень!I30+лютий!I30)</f>
        <v>0</v>
      </c>
      <c r="J30" s="14" t="n">
        <f aca="false">K30/D30</f>
        <v>50.1853180359576</v>
      </c>
      <c r="K30" s="15" t="n">
        <f aca="false">L30+M30+E30</f>
        <v>114166.58</v>
      </c>
      <c r="L30" s="15" t="n">
        <f aca="false">F30*1163</f>
        <v>105251.5</v>
      </c>
      <c r="M30" s="15" t="n">
        <f aca="false">G30*9.5</f>
        <v>0</v>
      </c>
      <c r="N30" s="109" t="n">
        <f aca="false">лютий!J30-січень!J30</f>
        <v>-2.90663325860477</v>
      </c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108" t="n">
        <f aca="false">SUM(січень!E31+лютий!E31)</f>
        <v>8908.5</v>
      </c>
      <c r="F31" s="108" t="n">
        <f aca="false">SUM(січень!F31+лютий!F31)</f>
        <v>65.46</v>
      </c>
      <c r="G31" s="108" t="n">
        <f aca="false">SUM(січень!G31+лютий!G31)</f>
        <v>0</v>
      </c>
      <c r="H31" s="108" t="n">
        <f aca="false">SUM(січень!H31+лютий!H31)</f>
        <v>415.05</v>
      </c>
      <c r="I31" s="108" t="n">
        <f aca="false">SUM(січень!I31+лютий!I31)</f>
        <v>26.94</v>
      </c>
      <c r="J31" s="14" t="n">
        <f aca="false">K31/D31</f>
        <v>42.7758953722334</v>
      </c>
      <c r="K31" s="15" t="n">
        <f aca="false">L31+M31+E31</f>
        <v>85038.48</v>
      </c>
      <c r="L31" s="15" t="n">
        <f aca="false">F31*1163</f>
        <v>76129.98</v>
      </c>
      <c r="M31" s="15" t="n">
        <f aca="false">G31*9.5</f>
        <v>0</v>
      </c>
      <c r="N31" s="109" t="n">
        <f aca="false">лютий!J31-січень!J31</f>
        <v>-9.69133802816902</v>
      </c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108" t="n">
        <f aca="false">SUM(січень!E32+лютий!E32)</f>
        <v>8260.85</v>
      </c>
      <c r="F32" s="108" t="n">
        <f aca="false">SUM(січень!F32+лютий!F32)</f>
        <v>46.57</v>
      </c>
      <c r="G32" s="108" t="n">
        <f aca="false">SUM(січень!G32+лютий!G32)</f>
        <v>0</v>
      </c>
      <c r="H32" s="108" t="n">
        <f aca="false">SUM(січень!H32+лютий!H32)</f>
        <v>214.48</v>
      </c>
      <c r="I32" s="108" t="n">
        <f aca="false">SUM(січень!I32+лютий!I32)</f>
        <v>0</v>
      </c>
      <c r="J32" s="14" t="n">
        <f aca="false">K32/D32</f>
        <v>41.2133632642282</v>
      </c>
      <c r="K32" s="15" t="n">
        <f aca="false">L32+M32+E32</f>
        <v>62421.76</v>
      </c>
      <c r="L32" s="15" t="n">
        <f aca="false">F32*1163</f>
        <v>54160.91</v>
      </c>
      <c r="M32" s="15" t="n">
        <f aca="false">G32*9.5</f>
        <v>0</v>
      </c>
      <c r="N32" s="109" t="n">
        <f aca="false">лютий!J32-січень!J32</f>
        <v>-10.2465601478938</v>
      </c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108" t="n">
        <f aca="false">SUM(січень!E33+лютий!E33)</f>
        <v>5680.58</v>
      </c>
      <c r="F33" s="108" t="n">
        <f aca="false">SUM(січень!F33+лютий!F33)</f>
        <v>74.56</v>
      </c>
      <c r="G33" s="108" t="n">
        <f aca="false">SUM(січень!G33+лютий!G33)</f>
        <v>0</v>
      </c>
      <c r="H33" s="108" t="n">
        <f aca="false">SUM(січень!H33+лютий!H33)</f>
        <v>199.69</v>
      </c>
      <c r="I33" s="108" t="n">
        <f aca="false">SUM(січень!I33+лютий!I33)</f>
        <v>15.65</v>
      </c>
      <c r="J33" s="14" t="n">
        <f aca="false">K33/D33</f>
        <v>43.3835094144715</v>
      </c>
      <c r="K33" s="15" t="n">
        <f aca="false">L33+M33+E33</f>
        <v>92393.86</v>
      </c>
      <c r="L33" s="15" t="n">
        <f aca="false">F33*1163</f>
        <v>86713.28</v>
      </c>
      <c r="M33" s="15" t="n">
        <f aca="false">G33*9.5</f>
        <v>0</v>
      </c>
      <c r="N33" s="109" t="n">
        <f aca="false">лютий!J33-січень!J33</f>
        <v>-7.73932478752876</v>
      </c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08" t="n">
        <f aca="false">SUM(січень!E34+лютий!E34)</f>
        <v>4269.96</v>
      </c>
      <c r="F34" s="108" t="n">
        <f aca="false">SUM(січень!F34+лютий!F34)</f>
        <v>60.69</v>
      </c>
      <c r="G34" s="108" t="n">
        <f aca="false">SUM(січень!G34+лютий!G34)</f>
        <v>0</v>
      </c>
      <c r="H34" s="108" t="n">
        <f aca="false">SUM(січень!H34+лютий!H34)</f>
        <v>90.47</v>
      </c>
      <c r="I34" s="108" t="n">
        <f aca="false">SUM(січень!I34+лютий!I34)</f>
        <v>0</v>
      </c>
      <c r="J34" s="14" t="n">
        <f aca="false">K34/D34</f>
        <v>41.6101117349491</v>
      </c>
      <c r="K34" s="15" t="n">
        <f aca="false">L34+M34+E34</f>
        <v>74852.43</v>
      </c>
      <c r="L34" s="15" t="n">
        <f aca="false">F34*1163</f>
        <v>70582.47</v>
      </c>
      <c r="M34" s="15" t="n">
        <f aca="false">G34*9.5</f>
        <v>0</v>
      </c>
      <c r="N34" s="109" t="n">
        <f aca="false">лютий!J34-січень!J34</f>
        <v>-8.80597587414531</v>
      </c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108" t="n">
        <f aca="false">SUM(січень!E35+лютий!E35)</f>
        <v>11078.9</v>
      </c>
      <c r="F35" s="108" t="n">
        <f aca="false">SUM(січень!F35+лютий!F35)</f>
        <v>74.96</v>
      </c>
      <c r="G35" s="108" t="n">
        <f aca="false">SUM(січень!G35+лютий!G35)</f>
        <v>0</v>
      </c>
      <c r="H35" s="108" t="n">
        <f aca="false">SUM(січень!H35+лютий!H35)</f>
        <v>197.28</v>
      </c>
      <c r="I35" s="108" t="n">
        <f aca="false">SUM(січень!I35+лютий!I35)</f>
        <v>30.97</v>
      </c>
      <c r="J35" s="14" t="n">
        <f aca="false">K35/D35</f>
        <v>41.1153150891288</v>
      </c>
      <c r="K35" s="15" t="n">
        <f aca="false">L35+M35+E35</f>
        <v>98257.38</v>
      </c>
      <c r="L35" s="15" t="n">
        <f aca="false">F35*1163</f>
        <v>87178.48</v>
      </c>
      <c r="M35" s="15" t="n">
        <f aca="false">G35*9.5</f>
        <v>0</v>
      </c>
      <c r="N35" s="109" t="n">
        <f aca="false">лютий!J35-січень!J35</f>
        <v>-8.63915808854297</v>
      </c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08" t="n">
        <f aca="false">SUM(січень!E36+лютий!E36)</f>
        <v>6287.26</v>
      </c>
      <c r="F36" s="108" t="n">
        <f aca="false">SUM(січень!F36+лютий!F36)</f>
        <v>84.86</v>
      </c>
      <c r="G36" s="108" t="n">
        <f aca="false">SUM(січень!G36+лютий!G36)</f>
        <v>0</v>
      </c>
      <c r="H36" s="108" t="n">
        <f aca="false">SUM(січень!H36+лютий!H36)</f>
        <v>200.01</v>
      </c>
      <c r="I36" s="108" t="n">
        <f aca="false">SUM(січень!I36+лютий!I36)</f>
        <v>53.73</v>
      </c>
      <c r="J36" s="14" t="n">
        <f aca="false">K36/D36</f>
        <v>46.1468372236142</v>
      </c>
      <c r="K36" s="15" t="n">
        <f aca="false">L36+M36+E36</f>
        <v>104979.44</v>
      </c>
      <c r="L36" s="15" t="n">
        <f aca="false">F36*1163</f>
        <v>98692.18</v>
      </c>
      <c r="M36" s="15" t="n">
        <f aca="false">G36*9.5</f>
        <v>0</v>
      </c>
      <c r="N36" s="109" t="n">
        <f aca="false">лютий!J36-січень!J36</f>
        <v>-3.45216932612422</v>
      </c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08" t="n">
        <f aca="false">SUM(січень!E37+лютий!E37)</f>
        <v>2773.25</v>
      </c>
      <c r="F37" s="108" t="n">
        <f aca="false">SUM(січень!F37+лютий!F37)</f>
        <v>35.42</v>
      </c>
      <c r="G37" s="108" t="n">
        <f aca="false">SUM(січень!G37+лютий!G37)</f>
        <v>0</v>
      </c>
      <c r="H37" s="108" t="n">
        <f aca="false">SUM(січень!H37+лютий!H37)</f>
        <v>73.38</v>
      </c>
      <c r="I37" s="108" t="n">
        <f aca="false">SUM(січень!I37+лютий!I37)</f>
        <v>31.66</v>
      </c>
      <c r="J37" s="14" t="n">
        <f aca="false">K37/D37</f>
        <v>40.0352485885995</v>
      </c>
      <c r="K37" s="15" t="n">
        <f aca="false">L37+M37+E37</f>
        <v>43966.71</v>
      </c>
      <c r="L37" s="15" t="n">
        <f aca="false">F37*1163</f>
        <v>41193.46</v>
      </c>
      <c r="M37" s="15" t="n">
        <f aca="false">G37*9.5</f>
        <v>0</v>
      </c>
      <c r="N37" s="109" t="n">
        <f aca="false">лютий!J37-січень!J37</f>
        <v>-9.28452922964851</v>
      </c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108" t="n">
        <f aca="false">SUM(січень!E38+лютий!E38)</f>
        <v>6285.72</v>
      </c>
      <c r="F38" s="108" t="n">
        <f aca="false">SUM(січень!F38+лютий!F38)</f>
        <v>71.44</v>
      </c>
      <c r="G38" s="108" t="n">
        <f aca="false">SUM(січень!G38+лютий!G38)</f>
        <v>0</v>
      </c>
      <c r="H38" s="108" t="n">
        <f aca="false">SUM(січень!H38+лютий!H38)</f>
        <v>221.69</v>
      </c>
      <c r="I38" s="108" t="n">
        <f aca="false">SUM(січень!I38+лютий!I38)</f>
        <v>108.73</v>
      </c>
      <c r="J38" s="14" t="n">
        <f aca="false">K38/D38</f>
        <v>42.4926017497147</v>
      </c>
      <c r="K38" s="15" t="n">
        <f aca="false">L38+M38+E38</f>
        <v>89370.44</v>
      </c>
      <c r="L38" s="15" t="n">
        <f aca="false">F38*1163</f>
        <v>83084.72</v>
      </c>
      <c r="M38" s="15" t="n">
        <f aca="false">G38*9.5</f>
        <v>0</v>
      </c>
      <c r="N38" s="109" t="n">
        <f aca="false">лютий!J38-січень!J38</f>
        <v>-6.30452643590719</v>
      </c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108" t="n">
        <f aca="false">SUM(січень!E39+лютий!E39)</f>
        <v>7533.78</v>
      </c>
      <c r="F39" s="108" t="n">
        <f aca="false">SUM(січень!F39+лютий!F39)</f>
        <v>61.09</v>
      </c>
      <c r="G39" s="108" t="n">
        <f aca="false">SUM(січень!G39+лютий!G39)</f>
        <v>0</v>
      </c>
      <c r="H39" s="108" t="n">
        <f aca="false">SUM(січень!H39+лютий!H39)</f>
        <v>112.23</v>
      </c>
      <c r="I39" s="108" t="n">
        <f aca="false">SUM(січень!I39+лютий!I39)</f>
        <v>133.46</v>
      </c>
      <c r="J39" s="14" t="n">
        <f aca="false">K39/D39</f>
        <v>37.3485979087453</v>
      </c>
      <c r="K39" s="15" t="n">
        <f aca="false">L39+M39+E39</f>
        <v>78581.45</v>
      </c>
      <c r="L39" s="15" t="n">
        <f aca="false">F39*1163</f>
        <v>71047.67</v>
      </c>
      <c r="M39" s="15" t="n">
        <f aca="false">G39*9.5</f>
        <v>0</v>
      </c>
      <c r="N39" s="109" t="n">
        <f aca="false">лютий!J39-січень!J39</f>
        <v>-10.5532747148289</v>
      </c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108" t="n">
        <f aca="false">SUM(січень!E40+лютий!E40)</f>
        <v>10768.48</v>
      </c>
      <c r="F40" s="108" t="n">
        <f aca="false">SUM(січень!F40+лютий!F40)</f>
        <v>23.25</v>
      </c>
      <c r="G40" s="108" t="n">
        <f aca="false">SUM(січень!G40+лютий!G40)</f>
        <v>0</v>
      </c>
      <c r="H40" s="108" t="n">
        <f aca="false">SUM(січень!H40+лютий!H40)</f>
        <v>0</v>
      </c>
      <c r="I40" s="108" t="n">
        <f aca="false">SUM(січень!I40+лютий!I40)</f>
        <v>0</v>
      </c>
      <c r="J40" s="14" t="n">
        <f aca="false">K40/D40</f>
        <v>35.4607296942412</v>
      </c>
      <c r="K40" s="15" t="n">
        <f aca="false">L40+M40+E40</f>
        <v>37808.23</v>
      </c>
      <c r="L40" s="15" t="n">
        <f aca="false">F40*1163</f>
        <v>27039.75</v>
      </c>
      <c r="M40" s="15" t="n">
        <f aca="false">G40*9.5</f>
        <v>0</v>
      </c>
      <c r="N40" s="109" t="n">
        <f aca="false">лютий!J40-січень!J40</f>
        <v>-8.25705308572501</v>
      </c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108" t="n">
        <f aca="false">SUM(січень!E41+лютий!E41)</f>
        <v>3310.5</v>
      </c>
      <c r="F41" s="108" t="n">
        <f aca="false">SUM(січень!F41+лютий!F41)</f>
        <v>0</v>
      </c>
      <c r="G41" s="108" t="n">
        <f aca="false">SUM(січень!G41+лютий!G41)</f>
        <v>1991.56</v>
      </c>
      <c r="H41" s="108" t="n">
        <f aca="false">SUM(січень!H41+лютий!H41)</f>
        <v>59.08</v>
      </c>
      <c r="I41" s="108" t="n">
        <f aca="false">SUM(січень!I41+лютий!I41)</f>
        <v>0</v>
      </c>
      <c r="J41" s="14" t="n">
        <f aca="false">K41/D41</f>
        <v>40.4187636363636</v>
      </c>
      <c r="K41" s="15" t="n">
        <f aca="false">L41+M41+E41</f>
        <v>22230.32</v>
      </c>
      <c r="L41" s="15" t="n">
        <f aca="false">F41*1163</f>
        <v>0</v>
      </c>
      <c r="M41" s="15" t="n">
        <f aca="false">G41*9.5</f>
        <v>18919.82</v>
      </c>
      <c r="N41" s="109" t="n">
        <f aca="false">лютий!J41-січень!J41</f>
        <v>-3.19230909090909</v>
      </c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108" t="n">
        <f aca="false">SUM(січень!E42+лютий!E42)</f>
        <v>7393.12</v>
      </c>
      <c r="F42" s="108" t="n">
        <f aca="false">SUM(січень!F42+лютий!F42)</f>
        <v>66.41</v>
      </c>
      <c r="G42" s="108" t="n">
        <f aca="false">SUM(січень!G42+лютий!G42)</f>
        <v>0</v>
      </c>
      <c r="H42" s="108" t="n">
        <f aca="false">SUM(січень!H42+лютий!H42)</f>
        <v>183.14</v>
      </c>
      <c r="I42" s="108" t="n">
        <f aca="false">SUM(січень!I42+лютий!I42)</f>
        <v>127.78</v>
      </c>
      <c r="J42" s="14" t="n">
        <f aca="false">K42/D42</f>
        <v>34.7348341815794</v>
      </c>
      <c r="K42" s="15" t="n">
        <f aca="false">L42+M42+E42</f>
        <v>84627.95</v>
      </c>
      <c r="L42" s="15" t="n">
        <f aca="false">F42*1163</f>
        <v>77234.83</v>
      </c>
      <c r="M42" s="15" t="n">
        <f aca="false">G42*9.5</f>
        <v>0</v>
      </c>
      <c r="N42" s="109" t="n">
        <f aca="false">лютий!J42-січень!J42</f>
        <v>-8.14213183385323</v>
      </c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108" t="n">
        <f aca="false">SUM(січень!E43+лютий!E43)</f>
        <v>9684.02</v>
      </c>
      <c r="F43" s="108" t="n">
        <f aca="false">SUM(січень!F43+лютий!F43)</f>
        <v>64.08</v>
      </c>
      <c r="G43" s="108" t="n">
        <f aca="false">SUM(січень!G43+лютий!G43)</f>
        <v>0</v>
      </c>
      <c r="H43" s="108" t="n">
        <f aca="false">SUM(січень!H43+лютий!H43)</f>
        <v>252.73</v>
      </c>
      <c r="I43" s="108" t="n">
        <f aca="false">SUM(січень!I43+лютий!I43)</f>
        <v>181.09</v>
      </c>
      <c r="J43" s="14" t="n">
        <f aca="false">K43/D43</f>
        <v>34.2021282644897</v>
      </c>
      <c r="K43" s="15" t="n">
        <f aca="false">L43+M43+E43</f>
        <v>84209.06</v>
      </c>
      <c r="L43" s="15" t="n">
        <f aca="false">F43*1163</f>
        <v>74525.04</v>
      </c>
      <c r="M43" s="15" t="n">
        <f aca="false">G43*9.5</f>
        <v>0</v>
      </c>
      <c r="N43" s="109" t="n">
        <f aca="false">лютий!J43-січень!J43</f>
        <v>-8.04674058730352</v>
      </c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08" t="n">
        <f aca="false">SUM(січень!E44+лютий!E44)</f>
        <v>13110.39</v>
      </c>
      <c r="F44" s="108" t="n">
        <f aca="false">SUM(січень!F44+лютий!F44)</f>
        <v>56.31</v>
      </c>
      <c r="G44" s="108" t="n">
        <f aca="false">SUM(січень!G44+лютий!G44)</f>
        <v>0</v>
      </c>
      <c r="H44" s="108" t="n">
        <f aca="false">SUM(січень!H44+лютий!H44)</f>
        <v>268.62</v>
      </c>
      <c r="I44" s="108" t="n">
        <f aca="false">SUM(січень!I44+лютий!I44)</f>
        <v>28.14</v>
      </c>
      <c r="J44" s="14" t="n">
        <f aca="false">K44/D44</f>
        <v>38.4478403365455</v>
      </c>
      <c r="K44" s="15" t="n">
        <f aca="false">L44+M44+E44</f>
        <v>78598.92</v>
      </c>
      <c r="L44" s="15" t="n">
        <f aca="false">F44*1163</f>
        <v>65488.53</v>
      </c>
      <c r="M44" s="15" t="n">
        <f aca="false">G44*9.5</f>
        <v>0</v>
      </c>
      <c r="N44" s="109" t="n">
        <f aca="false">лютий!J44-січень!J44</f>
        <v>-3.65944333023529</v>
      </c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08" t="n">
        <f aca="false">SUM(січень!E45+лютий!E45)</f>
        <v>7474.28</v>
      </c>
      <c r="F45" s="108" t="n">
        <f aca="false">SUM(січень!F45+лютий!F45)</f>
        <v>59.79</v>
      </c>
      <c r="G45" s="108" t="n">
        <f aca="false">SUM(січень!G45+лютий!G45)</f>
        <v>0</v>
      </c>
      <c r="H45" s="108" t="n">
        <f aca="false">SUM(січень!H45+лютий!H45)</f>
        <v>335.43</v>
      </c>
      <c r="I45" s="108" t="n">
        <f aca="false">SUM(січень!I45+лютий!I45)</f>
        <v>398.3</v>
      </c>
      <c r="J45" s="14" t="n">
        <f aca="false">K45/D45</f>
        <v>33.2054372197309</v>
      </c>
      <c r="K45" s="15" t="n">
        <f aca="false">L45+M45+E45</f>
        <v>77010.05</v>
      </c>
      <c r="L45" s="15" t="n">
        <f aca="false">F45*1163</f>
        <v>69535.77</v>
      </c>
      <c r="M45" s="15" t="n">
        <f aca="false">G45*9.5</f>
        <v>0</v>
      </c>
      <c r="N45" s="109" t="n">
        <f aca="false">лютий!J45-січень!J45</f>
        <v>-7.62823818558124</v>
      </c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08" t="n">
        <f aca="false">SUM(січень!E46+лютий!E46)</f>
        <v>3852.84</v>
      </c>
      <c r="F46" s="108" t="n">
        <f aca="false">SUM(січень!F46+лютий!F46)</f>
        <v>26.68</v>
      </c>
      <c r="G46" s="108" t="n">
        <f aca="false">SUM(січень!G46+лютий!G46)</f>
        <v>0</v>
      </c>
      <c r="H46" s="108" t="n">
        <f aca="false">SUM(січень!H46+лютий!H46)</f>
        <v>92.11</v>
      </c>
      <c r="I46" s="108" t="n">
        <f aca="false">SUM(січень!I46+лютий!I46)</f>
        <v>0</v>
      </c>
      <c r="J46" s="14" t="n">
        <f aca="false">K46/D46</f>
        <v>31.7308105157828</v>
      </c>
      <c r="K46" s="15" t="n">
        <f aca="false">L46+M46+E46</f>
        <v>34881.68</v>
      </c>
      <c r="L46" s="15" t="n">
        <f aca="false">F46*1163</f>
        <v>31028.84</v>
      </c>
      <c r="M46" s="15" t="n">
        <f aca="false">G46*9.5</f>
        <v>0</v>
      </c>
      <c r="N46" s="109" t="n">
        <f aca="false">лютий!J46-січень!J46</f>
        <v>-6.49331392704448</v>
      </c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108" t="n">
        <f aca="false">SUM(січень!E47+лютий!E47)</f>
        <v>6874.29</v>
      </c>
      <c r="F47" s="108" t="n">
        <f aca="false">SUM(січень!F47+лютий!F47)</f>
        <v>52.84</v>
      </c>
      <c r="G47" s="108" t="n">
        <f aca="false">SUM(січень!G47+лютий!G47)</f>
        <v>0</v>
      </c>
      <c r="H47" s="108" t="n">
        <f aca="false">SUM(січень!H47+лютий!H47)</f>
        <v>196.45</v>
      </c>
      <c r="I47" s="108" t="n">
        <f aca="false">SUM(січень!I47+лютий!I47)</f>
        <v>108.45</v>
      </c>
      <c r="J47" s="14" t="n">
        <f aca="false">K47/D47</f>
        <v>32.0830210827816</v>
      </c>
      <c r="K47" s="15" t="n">
        <f aca="false">L47+M47+E47</f>
        <v>68327.21</v>
      </c>
      <c r="L47" s="15" t="n">
        <f aca="false">F47*1163</f>
        <v>61452.92</v>
      </c>
      <c r="M47" s="15" t="n">
        <f aca="false">G47*9.5</f>
        <v>0</v>
      </c>
      <c r="N47" s="109" t="n">
        <f aca="false">лютий!J47-січень!J47</f>
        <v>-5.92325210123492</v>
      </c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08" t="n">
        <f aca="false">SUM(січень!E48+лютий!E48)</f>
        <v>6046.84</v>
      </c>
      <c r="F48" s="108" t="n">
        <f aca="false">SUM(січень!F48+лютий!F48)</f>
        <v>31.75</v>
      </c>
      <c r="G48" s="108" t="n">
        <f aca="false">SUM(січень!G48+лютий!G48)</f>
        <v>0</v>
      </c>
      <c r="H48" s="108" t="n">
        <f aca="false">SUM(січень!H48+лютий!H48)</f>
        <v>124.56</v>
      </c>
      <c r="I48" s="108" t="n">
        <f aca="false">SUM(січень!I48+лютий!I48)</f>
        <v>0</v>
      </c>
      <c r="J48" s="14" t="n">
        <f aca="false">K48/D48</f>
        <v>30.399044991511</v>
      </c>
      <c r="K48" s="15" t="n">
        <f aca="false">L48+M48+E48</f>
        <v>42972.09</v>
      </c>
      <c r="L48" s="15" t="n">
        <f aca="false">F48*1163</f>
        <v>36925.25</v>
      </c>
      <c r="M48" s="15" t="n">
        <f aca="false">G48*9.5</f>
        <v>0</v>
      </c>
      <c r="N48" s="109" t="n">
        <f aca="false">лютий!J48-січень!J48</f>
        <v>-6.08394878324845</v>
      </c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08" t="n">
        <f aca="false">SUM(січень!E49+лютий!E49)</f>
        <v>26856.59</v>
      </c>
      <c r="F49" s="108" t="n">
        <f aca="false">SUM(січень!F49+лютий!F49)</f>
        <v>0</v>
      </c>
      <c r="G49" s="108" t="n">
        <f aca="false">SUM(січень!G49+лютий!G49)</f>
        <v>0</v>
      </c>
      <c r="H49" s="108" t="n">
        <f aca="false">SUM(січень!H49+лютий!H49)</f>
        <v>219.6</v>
      </c>
      <c r="I49" s="108" t="n">
        <f aca="false">SUM(січень!I49+лютий!I49)</f>
        <v>9.84</v>
      </c>
      <c r="J49" s="14" t="n">
        <f aca="false">K49/D49</f>
        <v>29.9471342551294</v>
      </c>
      <c r="K49" s="15" t="n">
        <f aca="false">L49+M49+E49</f>
        <v>26856.59</v>
      </c>
      <c r="L49" s="15" t="n">
        <f aca="false">F49*1163</f>
        <v>0</v>
      </c>
      <c r="M49" s="15" t="n">
        <f aca="false">G49*9.5</f>
        <v>0</v>
      </c>
      <c r="N49" s="109" t="n">
        <f aca="false">лютий!J49-січень!J49</f>
        <v>-5.13805753791258</v>
      </c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08" t="n">
        <f aca="false">SUM(січень!E50+лютий!E50)</f>
        <v>10690.05</v>
      </c>
      <c r="F50" s="108" t="n">
        <f aca="false">SUM(січень!F50+лютий!F50)</f>
        <v>53.53</v>
      </c>
      <c r="G50" s="108" t="n">
        <f aca="false">SUM(січень!G50+лютий!G50)</f>
        <v>0</v>
      </c>
      <c r="H50" s="108" t="n">
        <f aca="false">SUM(січень!H50+лютий!H50)</f>
        <v>239.85</v>
      </c>
      <c r="I50" s="108" t="n">
        <f aca="false">SUM(січень!I50+лютий!I50)</f>
        <v>186.43</v>
      </c>
      <c r="J50" s="14" t="n">
        <f aca="false">K50/D50</f>
        <v>29.6263636289792</v>
      </c>
      <c r="K50" s="15" t="n">
        <f aca="false">L50+M50+E50</f>
        <v>72945.44</v>
      </c>
      <c r="L50" s="15" t="n">
        <f aca="false">F50*1163</f>
        <v>62255.39</v>
      </c>
      <c r="M50" s="15" t="n">
        <f aca="false">G50*9.5</f>
        <v>0</v>
      </c>
      <c r="N50" s="109" t="n">
        <f aca="false">лютий!J50-січень!J50</f>
        <v>-5.07824773168493</v>
      </c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08" t="n">
        <f aca="false">SUM(січень!E51+лютий!E51)</f>
        <v>6070.54</v>
      </c>
      <c r="F51" s="108" t="n">
        <f aca="false">SUM(січень!F51+лютий!F51)</f>
        <v>27.01</v>
      </c>
      <c r="G51" s="108" t="n">
        <f aca="false">SUM(січень!G51+лютий!G51)</f>
        <v>0</v>
      </c>
      <c r="H51" s="108" t="n">
        <f aca="false">SUM(січень!H51+лютий!H51)</f>
        <v>230.45</v>
      </c>
      <c r="I51" s="108" t="n">
        <f aca="false">SUM(січень!I51+лютий!I51)</f>
        <v>0</v>
      </c>
      <c r="J51" s="14" t="n">
        <f aca="false">K51/D51</f>
        <v>28.1828345864662</v>
      </c>
      <c r="K51" s="15" t="n">
        <f aca="false">L51+M51+E51</f>
        <v>37483.17</v>
      </c>
      <c r="L51" s="15" t="n">
        <f aca="false">F51*1163</f>
        <v>31412.63</v>
      </c>
      <c r="M51" s="15" t="n">
        <f aca="false">G51*9.5</f>
        <v>0</v>
      </c>
      <c r="N51" s="109" t="n">
        <f aca="false">лютий!J51-січень!J51</f>
        <v>-5.86274436090226</v>
      </c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08" t="n">
        <f aca="false">SUM(січень!E52+лютий!E52)</f>
        <v>12754.69</v>
      </c>
      <c r="F52" s="108" t="n">
        <f aca="false">SUM(січень!F52+лютий!F52)</f>
        <v>56.87</v>
      </c>
      <c r="G52" s="108" t="n">
        <f aca="false">SUM(січень!G52+лютий!G52)</f>
        <v>0</v>
      </c>
      <c r="H52" s="108" t="n">
        <f aca="false">SUM(січень!H52+лютий!H52)</f>
        <v>172.81</v>
      </c>
      <c r="I52" s="108" t="n">
        <f aca="false">SUM(січень!I52+лютий!I52)</f>
        <v>111.28</v>
      </c>
      <c r="J52" s="14" t="n">
        <f aca="false">K52/D52</f>
        <v>27.8641308186763</v>
      </c>
      <c r="K52" s="15" t="n">
        <f aca="false">L52+M52+E52</f>
        <v>78894.5</v>
      </c>
      <c r="L52" s="15" t="n">
        <f aca="false">F52*1163</f>
        <v>66139.81</v>
      </c>
      <c r="M52" s="15" t="n">
        <f aca="false">G52*9.5</f>
        <v>0</v>
      </c>
      <c r="N52" s="109" t="n">
        <f aca="false">лютий!J52-січень!J52</f>
        <v>-5.64204280567917</v>
      </c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108" t="n">
        <f aca="false">SUM(січень!E53+лютий!E53)</f>
        <v>7094.75</v>
      </c>
      <c r="F53" s="108" t="n">
        <f aca="false">SUM(січень!F53+лютий!F53)</f>
        <v>36.03</v>
      </c>
      <c r="G53" s="108" t="n">
        <f aca="false">SUM(січень!G53+лютий!G53)</f>
        <v>0</v>
      </c>
      <c r="H53" s="108" t="n">
        <f aca="false">SUM(січень!H53+лютий!H53)</f>
        <v>281.2</v>
      </c>
      <c r="I53" s="108" t="n">
        <f aca="false">SUM(січень!I53+лютий!I53)</f>
        <v>0</v>
      </c>
      <c r="J53" s="14" t="n">
        <f aca="false">K53/D53</f>
        <v>29.8311354642314</v>
      </c>
      <c r="K53" s="15" t="n">
        <f aca="false">L53+M53+E53</f>
        <v>48997.64</v>
      </c>
      <c r="L53" s="15" t="n">
        <f aca="false">F53*1163</f>
        <v>41902.89</v>
      </c>
      <c r="M53" s="15" t="n">
        <f aca="false">G53*9.5</f>
        <v>0</v>
      </c>
      <c r="N53" s="109" t="n">
        <f aca="false">лютий!J53-січень!J53</f>
        <v>1.35654185692542</v>
      </c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08" t="n">
        <f aca="false">SUM(січень!E54+лютий!E54)</f>
        <v>8430.27</v>
      </c>
      <c r="F54" s="108" t="n">
        <f aca="false">SUM(січень!F54+лютий!F54)</f>
        <v>47.87</v>
      </c>
      <c r="G54" s="108" t="n">
        <f aca="false">SUM(січень!G54+лютий!G54)</f>
        <v>0</v>
      </c>
      <c r="H54" s="108" t="n">
        <f aca="false">SUM(січень!H54+лютий!H54)</f>
        <v>306.52</v>
      </c>
      <c r="I54" s="108" t="n">
        <f aca="false">SUM(січень!I54+лютий!I54)</f>
        <v>186.03</v>
      </c>
      <c r="J54" s="14" t="n">
        <f aca="false">K54/D54</f>
        <v>26.2997784524493</v>
      </c>
      <c r="K54" s="15" t="n">
        <f aca="false">L54+M54+E54</f>
        <v>64103.08</v>
      </c>
      <c r="L54" s="15" t="n">
        <f aca="false">F54*1163</f>
        <v>55672.81</v>
      </c>
      <c r="M54" s="15" t="n">
        <f aca="false">G54*9.5</f>
        <v>0</v>
      </c>
      <c r="N54" s="109" t="n">
        <f aca="false">лютий!J54-січень!J54</f>
        <v>0.629646344465414</v>
      </c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08" t="n">
        <f aca="false">SUM(січень!E55+лютий!E55)</f>
        <v>3954.72</v>
      </c>
      <c r="F55" s="108" t="n">
        <f aca="false">SUM(січень!F55+лютий!F55)</f>
        <v>0</v>
      </c>
      <c r="G55" s="108" t="n">
        <f aca="false">SUM(січень!G55+лютий!G55)</f>
        <v>0</v>
      </c>
      <c r="H55" s="108" t="n">
        <f aca="false">SUM(січень!H55+лютий!H55)</f>
        <v>0</v>
      </c>
      <c r="I55" s="108" t="n">
        <f aca="false">SUM(січень!I55+лютий!I55)</f>
        <v>0</v>
      </c>
      <c r="J55" s="14" t="n">
        <f aca="false">K55/D55</f>
        <v>4.09391304347826</v>
      </c>
      <c r="K55" s="15" t="n">
        <f aca="false">L55+M55+E55</f>
        <v>3954.72</v>
      </c>
      <c r="L55" s="15" t="n">
        <f aca="false">F55*1163</f>
        <v>0</v>
      </c>
      <c r="M55" s="15" t="n">
        <f aca="false">G55*9.5</f>
        <v>0</v>
      </c>
      <c r="N55" s="109" t="n">
        <f aca="false">лютий!J55-січень!J55</f>
        <v>-0.120869565217391</v>
      </c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369612.25</v>
      </c>
      <c r="F56" s="28" t="n">
        <f aca="false">SUM(F7:F55)</f>
        <v>2656.61</v>
      </c>
      <c r="G56" s="28" t="n">
        <f aca="false">SUM(G7:G55)</f>
        <v>15192.71</v>
      </c>
      <c r="H56" s="28" t="n">
        <f aca="false">SUM(H7:H55)</f>
        <v>9144.47</v>
      </c>
      <c r="I56" s="29" t="n">
        <f aca="false">SUM(I7:I55)</f>
        <v>3295.37</v>
      </c>
      <c r="J56" s="30"/>
      <c r="K56" s="31"/>
      <c r="L56" s="31"/>
      <c r="M56" s="31"/>
      <c r="N56" s="109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45.5794007143924</v>
      </c>
      <c r="K57" s="31"/>
      <c r="L57" s="31"/>
      <c r="M57" s="31"/>
      <c r="N57" s="109" t="n">
        <f aca="false">лютий!J57-січень!J57</f>
        <v>-8.30805758283297</v>
      </c>
      <c r="O57" s="17"/>
      <c r="P57" s="18"/>
    </row>
    <row r="58" customFormat="false" ht="14.15" hidden="false" customHeight="true" outlineLevel="0" collapsed="false">
      <c r="I58" s="34"/>
      <c r="N58" s="109"/>
      <c r="O58" s="17"/>
      <c r="P58" s="18"/>
    </row>
    <row r="59" customFormat="false" ht="12.65" hidden="false" customHeight="true" outlineLevel="0" collapsed="false">
      <c r="I59" s="34"/>
      <c r="N59" s="109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09"/>
      <c r="O60" s="17"/>
      <c r="P60" s="18"/>
    </row>
    <row r="61" customFormat="false" ht="35.8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09"/>
      <c r="O61" s="17"/>
      <c r="P61" s="18"/>
    </row>
    <row r="62" customFormat="false" ht="20.25" hidden="false" customHeight="true" outlineLevel="0" collapsed="false">
      <c r="A62" s="99" t="s">
        <v>68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109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08" t="n">
        <f aca="false">SUM(січень!E63+лютий!E63)</f>
        <v>13197.47</v>
      </c>
      <c r="F63" s="108" t="n">
        <f aca="false">SUM(січень!F63+лютий!F63)</f>
        <v>0</v>
      </c>
      <c r="G63" s="108" t="n">
        <f aca="false">SUM(січень!G63+лютий!G63)</f>
        <v>6372.35</v>
      </c>
      <c r="H63" s="108" t="n">
        <f aca="false">SUM(січень!H63+лютий!H63)</f>
        <v>552.35</v>
      </c>
      <c r="I63" s="108" t="n">
        <f aca="false">SUM(січень!I63+лютий!I63)</f>
        <v>0</v>
      </c>
      <c r="J63" s="14" t="n">
        <f aca="false">K63/D63</f>
        <v>148.959181818182</v>
      </c>
      <c r="K63" s="15" t="n">
        <f aca="false">L63+M63+E63</f>
        <v>73734.795</v>
      </c>
      <c r="L63" s="15" t="n">
        <f aca="false">F63*1163</f>
        <v>0</v>
      </c>
      <c r="M63" s="15" t="n">
        <f aca="false">G63*9.5</f>
        <v>60537.325</v>
      </c>
      <c r="N63" s="109" t="n">
        <f aca="false">лютий!J63-січень!J63</f>
        <v>-6.80732323232324</v>
      </c>
      <c r="O63" s="17"/>
      <c r="P63" s="18"/>
    </row>
    <row r="64" customFormat="false" ht="24.3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108" t="n">
        <f aca="false">SUM(січень!E64+лютий!E64)</f>
        <v>3667.23</v>
      </c>
      <c r="F64" s="108" t="n">
        <f aca="false">SUM(січень!F64+лютий!F64)</f>
        <v>25.57</v>
      </c>
      <c r="G64" s="108" t="n">
        <f aca="false">SUM(січень!G64+лютий!G64)</f>
        <v>0</v>
      </c>
      <c r="H64" s="108" t="n">
        <f aca="false">SUM(січень!H64+лютий!H64)</f>
        <v>51.48</v>
      </c>
      <c r="I64" s="108" t="n">
        <f aca="false">SUM(січень!I64+лютий!I64)</f>
        <v>0</v>
      </c>
      <c r="J64" s="14" t="n">
        <f aca="false">K64/D64</f>
        <v>63.4716701501045</v>
      </c>
      <c r="K64" s="15" t="n">
        <f aca="false">L64+M64+E64</f>
        <v>33405.14</v>
      </c>
      <c r="L64" s="15" t="n">
        <f aca="false">F64*1163</f>
        <v>29737.91</v>
      </c>
      <c r="M64" s="15" t="n">
        <f aca="false">G64*9.5</f>
        <v>0</v>
      </c>
      <c r="N64" s="109" t="n">
        <f aca="false">лютий!J64-січень!J64</f>
        <v>-13.2703781113433</v>
      </c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108" t="n">
        <f aca="false">SUM(січень!E65+лютий!E65)</f>
        <v>671.14</v>
      </c>
      <c r="F65" s="108" t="n">
        <f aca="false">SUM(січень!F65+лютий!F65)</f>
        <v>103.38</v>
      </c>
      <c r="G65" s="108" t="n">
        <f aca="false">SUM(січень!G65+лютий!G65)</f>
        <v>0</v>
      </c>
      <c r="H65" s="108" t="n">
        <f aca="false">SUM(січень!H65+лютий!H65)</f>
        <v>9.12</v>
      </c>
      <c r="I65" s="108" t="n">
        <f aca="false">SUM(січень!I65+лютий!I65)</f>
        <v>0</v>
      </c>
      <c r="J65" s="14" t="n">
        <f aca="false">K65/D65</f>
        <v>66.6972361670436</v>
      </c>
      <c r="K65" s="15" t="n">
        <f aca="false">L65+M65+E65</f>
        <v>120902.08</v>
      </c>
      <c r="L65" s="15" t="n">
        <f aca="false">F65*1163</f>
        <v>120230.94</v>
      </c>
      <c r="M65" s="15" t="n">
        <f aca="false">G65*9.5</f>
        <v>0</v>
      </c>
      <c r="N65" s="109" t="n">
        <f aca="false">лютий!J65-січень!J65</f>
        <v>-7.07177139074309</v>
      </c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108" t="n">
        <f aca="false">SUM(січень!E66+лютий!E66)</f>
        <v>4433.71</v>
      </c>
      <c r="F66" s="108" t="n">
        <f aca="false">SUM(січень!F66+лютий!F66)</f>
        <v>203.1</v>
      </c>
      <c r="G66" s="108" t="n">
        <f aca="false">SUM(січень!G66+лютий!G66)</f>
        <v>0</v>
      </c>
      <c r="H66" s="108" t="n">
        <f aca="false">SUM(січень!H66+лютий!H66)</f>
        <v>169.72</v>
      </c>
      <c r="I66" s="108" t="n">
        <f aca="false">SUM(січень!I66+лютий!I66)</f>
        <v>0</v>
      </c>
      <c r="J66" s="14" t="n">
        <f aca="false">K66/D66</f>
        <v>58.7296846780886</v>
      </c>
      <c r="K66" s="15" t="n">
        <f aca="false">L66+M66+E66</f>
        <v>240639.01</v>
      </c>
      <c r="L66" s="15" t="n">
        <f aca="false">F66*1163</f>
        <v>236205.3</v>
      </c>
      <c r="M66" s="15" t="n">
        <f aca="false">G66*9.5</f>
        <v>0</v>
      </c>
      <c r="N66" s="109" t="n">
        <f aca="false">лютий!J66-січень!J66</f>
        <v>-11.1006174647337</v>
      </c>
      <c r="O66" s="17"/>
      <c r="P66" s="18"/>
    </row>
    <row r="67" customFormat="false" ht="16.4" hidden="false" customHeight="tru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108" t="n">
        <f aca="false">SUM(січень!E67+лютий!E67)</f>
        <v>1998.96</v>
      </c>
      <c r="F67" s="108" t="n">
        <f aca="false">SUM(січень!F67+лютий!F67)</f>
        <v>120.42</v>
      </c>
      <c r="G67" s="108" t="n">
        <f aca="false">SUM(січень!G67+лютий!G67)</f>
        <v>0</v>
      </c>
      <c r="H67" s="108" t="n">
        <f aca="false">SUM(січень!H67+лютий!H67)</f>
        <v>72.19</v>
      </c>
      <c r="I67" s="108" t="n">
        <f aca="false">SUM(січень!I67+лютий!I67)</f>
        <v>0</v>
      </c>
      <c r="J67" s="14" t="n">
        <f aca="false">K67/D67</f>
        <v>52.2619362102142</v>
      </c>
      <c r="K67" s="15" t="n">
        <f aca="false">L67+M67+E67</f>
        <v>142047.42</v>
      </c>
      <c r="L67" s="15" t="n">
        <f aca="false">F67*1163</f>
        <v>140048.46</v>
      </c>
      <c r="M67" s="15" t="n">
        <f aca="false">G67*9.5</f>
        <v>0</v>
      </c>
      <c r="N67" s="109" t="n">
        <f aca="false">лютий!J67-січень!J67</f>
        <v>-7.83206707898116</v>
      </c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108" t="n">
        <f aca="false">SUM(січень!E68+лютий!E68)</f>
        <v>572.85</v>
      </c>
      <c r="F68" s="108" t="n">
        <f aca="false">SUM(січень!F68+лютий!F68)</f>
        <v>17.13</v>
      </c>
      <c r="G68" s="108" t="n">
        <f aca="false">SUM(січень!G68+лютий!G68)</f>
        <v>0</v>
      </c>
      <c r="H68" s="108" t="n">
        <f aca="false">SUM(січень!H68+лютий!H68)</f>
        <v>23.74</v>
      </c>
      <c r="I68" s="108" t="n">
        <f aca="false">SUM(січень!I68+лютий!I68)</f>
        <v>0</v>
      </c>
      <c r="J68" s="14" t="n">
        <f aca="false">K68/D68</f>
        <v>45.0341463414634</v>
      </c>
      <c r="K68" s="15" t="n">
        <f aca="false">L68+M68+E68</f>
        <v>20495.04</v>
      </c>
      <c r="L68" s="15" t="n">
        <f aca="false">F68*1163</f>
        <v>19922.19</v>
      </c>
      <c r="M68" s="15" t="n">
        <f aca="false">G68*9.5</f>
        <v>0</v>
      </c>
      <c r="N68" s="109" t="n">
        <f aca="false">лютий!J68-січень!J68</f>
        <v>-10.2987914744012</v>
      </c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108" t="n">
        <f aca="false">SUM(січень!E69+лютий!E69)</f>
        <v>15017.34</v>
      </c>
      <c r="F69" s="108" t="n">
        <f aca="false">SUM(січень!F69+лютий!F69)</f>
        <v>242.54</v>
      </c>
      <c r="G69" s="108" t="n">
        <f aca="false">SUM(січень!G69+лютий!G69)</f>
        <v>0</v>
      </c>
      <c r="H69" s="108" t="n">
        <f aca="false">SUM(січень!H69+лютий!H69)</f>
        <v>432.22</v>
      </c>
      <c r="I69" s="108" t="n">
        <f aca="false">SUM(січень!I69+лютий!I69)</f>
        <v>290.77</v>
      </c>
      <c r="J69" s="14" t="n">
        <f aca="false">K69/D69</f>
        <v>46.75879566237</v>
      </c>
      <c r="K69" s="15" t="n">
        <f aca="false">L69+M69+E69</f>
        <v>297091.36</v>
      </c>
      <c r="L69" s="15" t="n">
        <f aca="false">F69*1163</f>
        <v>282074.02</v>
      </c>
      <c r="M69" s="15" t="n">
        <f aca="false">G69*9.5</f>
        <v>0</v>
      </c>
      <c r="N69" s="109" t="n">
        <f aca="false">лютий!J69-січень!J69</f>
        <v>-8.10846278546359</v>
      </c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108" t="n">
        <f aca="false">SUM(січень!E70+лютий!E70)</f>
        <v>12333.38</v>
      </c>
      <c r="F70" s="108" t="n">
        <f aca="false">SUM(січень!F70+лютий!F70)</f>
        <v>180.9</v>
      </c>
      <c r="G70" s="108" t="n">
        <f aca="false">SUM(січень!G70+лютий!G70)</f>
        <v>0</v>
      </c>
      <c r="H70" s="108" t="n">
        <f aca="false">SUM(січень!H70+лютий!H70)</f>
        <v>188.57</v>
      </c>
      <c r="I70" s="108" t="n">
        <f aca="false">SUM(січень!I70+лютий!I70)</f>
        <v>51.44</v>
      </c>
      <c r="J70" s="14" t="n">
        <f aca="false">K70/D70</f>
        <v>40.7389939637827</v>
      </c>
      <c r="K70" s="15" t="n">
        <f aca="false">L70+M70+E70</f>
        <v>222720.08</v>
      </c>
      <c r="L70" s="15" t="n">
        <f aca="false">F70*1163</f>
        <v>210386.7</v>
      </c>
      <c r="M70" s="15" t="n">
        <f aca="false">G70*9.5</f>
        <v>0</v>
      </c>
      <c r="N70" s="109" t="n">
        <f aca="false">лютий!J70-січень!J70</f>
        <v>-10.9963197366014</v>
      </c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108" t="n">
        <f aca="false">SUM(січень!E71+лютий!E71)</f>
        <v>2022.45</v>
      </c>
      <c r="F71" s="108" t="n">
        <f aca="false">SUM(січень!F71+лютий!F71)</f>
        <v>77.11</v>
      </c>
      <c r="G71" s="108" t="n">
        <f aca="false">SUM(січень!G71+лютий!G71)</f>
        <v>0</v>
      </c>
      <c r="H71" s="108" t="n">
        <f aca="false">SUM(січень!H71+лютий!H71)</f>
        <v>80.9</v>
      </c>
      <c r="I71" s="108" t="n">
        <f aca="false">SUM(січень!I71+лютий!I71)</f>
        <v>0</v>
      </c>
      <c r="J71" s="14" t="n">
        <f aca="false">K71/D71</f>
        <v>39.7819530606047</v>
      </c>
      <c r="K71" s="15" t="n">
        <f aca="false">L71+M71+E71</f>
        <v>91701.38</v>
      </c>
      <c r="L71" s="15" t="n">
        <f aca="false">F71*1163</f>
        <v>89678.93</v>
      </c>
      <c r="M71" s="15" t="n">
        <f aca="false">G71*9.5</f>
        <v>0</v>
      </c>
      <c r="N71" s="109" t="n">
        <f aca="false">лютий!J71-січень!J71</f>
        <v>-9.65508654722138</v>
      </c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108" t="n">
        <f aca="false">SUM(січень!E72+лютий!E72)</f>
        <v>5712.67</v>
      </c>
      <c r="F72" s="108" t="n">
        <f aca="false">SUM(січень!F72+лютий!F72)</f>
        <v>0</v>
      </c>
      <c r="G72" s="108" t="n">
        <f aca="false">SUM(січень!G72+лютий!G72)</f>
        <v>13577.67</v>
      </c>
      <c r="H72" s="108" t="n">
        <f aca="false">SUM(січень!H72+лютий!H72)</f>
        <v>149.46</v>
      </c>
      <c r="I72" s="108" t="n">
        <f aca="false">SUM(січень!I72+лютий!I72)</f>
        <v>0</v>
      </c>
      <c r="J72" s="14" t="n">
        <f aca="false">K72/D72</f>
        <v>38.3762207977208</v>
      </c>
      <c r="K72" s="15" t="n">
        <f aca="false">L72+M72+E72</f>
        <v>134700.535</v>
      </c>
      <c r="L72" s="15" t="n">
        <f aca="false">F72*1163</f>
        <v>0</v>
      </c>
      <c r="M72" s="15" t="n">
        <f aca="false">G72*9.5</f>
        <v>128987.865</v>
      </c>
      <c r="N72" s="109" t="n">
        <f aca="false">лютий!J72-січень!J72</f>
        <v>-9.74356552706552</v>
      </c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108" t="n">
        <f aca="false">SUM(січень!E73+лютий!E73)</f>
        <v>10943.77</v>
      </c>
      <c r="F73" s="108" t="n">
        <f aca="false">SUM(січень!F73+лютий!F73)</f>
        <v>111.14</v>
      </c>
      <c r="G73" s="108" t="n">
        <f aca="false">SUM(січень!G73+лютий!G73)</f>
        <v>0</v>
      </c>
      <c r="H73" s="108" t="n">
        <f aca="false">SUM(січень!H73+лютий!H73)</f>
        <v>112.07</v>
      </c>
      <c r="I73" s="108" t="n">
        <f aca="false">SUM(січень!I73+лютий!I73)</f>
        <v>0</v>
      </c>
      <c r="J73" s="14" t="n">
        <f aca="false">K73/D73</f>
        <v>43.4727410852713</v>
      </c>
      <c r="K73" s="15" t="n">
        <f aca="false">L73+M73+E73</f>
        <v>140199.59</v>
      </c>
      <c r="L73" s="15" t="n">
        <f aca="false">F73*1163</f>
        <v>129255.82</v>
      </c>
      <c r="M73" s="15" t="n">
        <f aca="false">G73*9.5</f>
        <v>0</v>
      </c>
      <c r="N73" s="109" t="n">
        <f aca="false">лютий!J73-січень!J73</f>
        <v>-4.34391627906977</v>
      </c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108" t="n">
        <f aca="false">SUM(січень!E74+лютий!E74)</f>
        <v>6137.71</v>
      </c>
      <c r="F74" s="108" t="n">
        <f aca="false">SUM(січень!F74+лютий!F74)</f>
        <v>130.33</v>
      </c>
      <c r="G74" s="108" t="n">
        <f aca="false">SUM(січень!G74+лютий!G74)</f>
        <v>0</v>
      </c>
      <c r="H74" s="108" t="n">
        <f aca="false">SUM(січень!H74+лютий!H74)</f>
        <v>124.88</v>
      </c>
      <c r="I74" s="108" t="n">
        <f aca="false">SUM(січень!I74+лютий!I74)</f>
        <v>0</v>
      </c>
      <c r="J74" s="14" t="n">
        <f aca="false">K74/D74</f>
        <v>39.674850947146</v>
      </c>
      <c r="K74" s="15" t="n">
        <f aca="false">L74+M74+E74</f>
        <v>157711.5</v>
      </c>
      <c r="L74" s="15" t="n">
        <f aca="false">F74*1163</f>
        <v>151573.79</v>
      </c>
      <c r="M74" s="15" t="n">
        <f aca="false">G74*9.5</f>
        <v>0</v>
      </c>
      <c r="N74" s="109" t="n">
        <f aca="false">лютий!J74-січень!J74</f>
        <v>-3.59917486352544</v>
      </c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108" t="n">
        <f aca="false">SUM(січень!E75+лютий!E75)</f>
        <v>7845.3</v>
      </c>
      <c r="F75" s="108" t="n">
        <f aca="false">SUM(січень!F75+лютий!F75)</f>
        <v>153.46</v>
      </c>
      <c r="G75" s="108" t="n">
        <f aca="false">SUM(січень!G75+лютий!G75)</f>
        <v>0</v>
      </c>
      <c r="H75" s="108" t="n">
        <f aca="false">SUM(січень!H75+лютий!H75)</f>
        <v>253.61</v>
      </c>
      <c r="I75" s="108" t="n">
        <f aca="false">SUM(січень!I75+лютий!I75)</f>
        <v>0</v>
      </c>
      <c r="J75" s="14" t="n">
        <f aca="false">K75/D75</f>
        <v>33.6079799419181</v>
      </c>
      <c r="K75" s="15" t="n">
        <f aca="false">L75+M75+E75</f>
        <v>186319.28</v>
      </c>
      <c r="L75" s="15" t="n">
        <f aca="false">F75*1163</f>
        <v>178473.98</v>
      </c>
      <c r="M75" s="15" t="n">
        <f aca="false">G75*9.5</f>
        <v>0</v>
      </c>
      <c r="N75" s="109" t="n">
        <f aca="false">лютий!J75-січень!J75</f>
        <v>-9.27595014340086</v>
      </c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108" t="n">
        <f aca="false">SUM(січень!E76+лютий!E76)</f>
        <v>2785.63</v>
      </c>
      <c r="F76" s="108" t="n">
        <f aca="false">SUM(січень!F76+лютий!F76)</f>
        <v>0</v>
      </c>
      <c r="G76" s="108" t="n">
        <f aca="false">SUM(січень!G76+лютий!G76)</f>
        <v>4811.93</v>
      </c>
      <c r="H76" s="108" t="n">
        <f aca="false">SUM(січень!H76+лютий!H76)</f>
        <v>22.71</v>
      </c>
      <c r="I76" s="108" t="n">
        <f aca="false">SUM(січень!I76+лютий!I76)</f>
        <v>0</v>
      </c>
      <c r="J76" s="14" t="n">
        <f aca="false">K76/D76</f>
        <v>37.0221106870229</v>
      </c>
      <c r="K76" s="15" t="n">
        <f aca="false">L76+M76+E76</f>
        <v>48498.965</v>
      </c>
      <c r="L76" s="15" t="n">
        <f aca="false">F76*1163</f>
        <v>0</v>
      </c>
      <c r="M76" s="15" t="n">
        <f aca="false">G76*9.5</f>
        <v>45713.335</v>
      </c>
      <c r="N76" s="109" t="n">
        <f aca="false">лютий!J76-січень!J76</f>
        <v>-5.80214885496183</v>
      </c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108" t="n">
        <f aca="false">SUM(січень!E77+лютий!E77)</f>
        <v>15977.16</v>
      </c>
      <c r="F77" s="108" t="n">
        <f aca="false">SUM(січень!F77+лютий!F77)</f>
        <v>75.47</v>
      </c>
      <c r="G77" s="108" t="n">
        <f aca="false">SUM(січень!G77+лютий!G77)</f>
        <v>0</v>
      </c>
      <c r="H77" s="108" t="n">
        <f aca="false">SUM(січень!H77+лютий!H77)</f>
        <v>338.32</v>
      </c>
      <c r="I77" s="108" t="n">
        <f aca="false">SUM(січень!I77+лютий!I77)</f>
        <v>0</v>
      </c>
      <c r="J77" s="14" t="n">
        <f aca="false">K77/D77</f>
        <v>33.093706539075</v>
      </c>
      <c r="K77" s="15" t="n">
        <f aca="false">L77+M77+E77</f>
        <v>103748.77</v>
      </c>
      <c r="L77" s="15" t="n">
        <f aca="false">F77*1163</f>
        <v>87771.61</v>
      </c>
      <c r="M77" s="15" t="n">
        <f aca="false">G77*9.5</f>
        <v>0</v>
      </c>
      <c r="N77" s="109" t="n">
        <f aca="false">лютий!J77-січень!J77</f>
        <v>-6.96031578947368</v>
      </c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108" t="n">
        <f aca="false">SUM(січень!E78+лютий!E78)</f>
        <v>10980.92</v>
      </c>
      <c r="F78" s="108" t="n">
        <f aca="false">SUM(січень!F78+лютий!F78)</f>
        <v>0</v>
      </c>
      <c r="G78" s="108" t="n">
        <f aca="false">SUM(січень!G78+лютий!G78)</f>
        <v>4694.67</v>
      </c>
      <c r="H78" s="108" t="n">
        <f aca="false">SUM(січень!H78+лютий!H78)</f>
        <v>76.03</v>
      </c>
      <c r="I78" s="108" t="n">
        <f aca="false">SUM(січень!I78+лютий!I78)</f>
        <v>0</v>
      </c>
      <c r="J78" s="14" t="n">
        <f aca="false">K78/D78</f>
        <v>34.1633075173643</v>
      </c>
      <c r="K78" s="15" t="n">
        <f aca="false">L78+M78+E78</f>
        <v>55580.285</v>
      </c>
      <c r="L78" s="15" t="n">
        <f aca="false">F78*1163</f>
        <v>0</v>
      </c>
      <c r="M78" s="15" t="n">
        <f aca="false">G78*9.5</f>
        <v>44599.365</v>
      </c>
      <c r="N78" s="109" t="n">
        <f aca="false">лютий!J78-січень!J78</f>
        <v>-5.50905710246481</v>
      </c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108" t="n">
        <f aca="false">SUM(січень!E79+лютий!E79)</f>
        <v>4860.52</v>
      </c>
      <c r="F79" s="108" t="n">
        <f aca="false">SUM(січень!F79+лютий!F79)</f>
        <v>143.6</v>
      </c>
      <c r="G79" s="108" t="n">
        <f aca="false">SUM(січень!G79+лютий!G79)</f>
        <v>0</v>
      </c>
      <c r="H79" s="108" t="n">
        <f aca="false">SUM(січень!H79+лютий!H79)</f>
        <v>103.15</v>
      </c>
      <c r="I79" s="108" t="n">
        <f aca="false">SUM(січень!I79+лютий!I79)</f>
        <v>0</v>
      </c>
      <c r="J79" s="14" t="n">
        <f aca="false">K79/D79</f>
        <v>32.4100624186766</v>
      </c>
      <c r="K79" s="15" t="n">
        <f aca="false">L79+M79+E79</f>
        <v>171867.32</v>
      </c>
      <c r="L79" s="15" t="n">
        <f aca="false">F79*1163</f>
        <v>167006.8</v>
      </c>
      <c r="M79" s="15" t="n">
        <f aca="false">G79*9.5</f>
        <v>0</v>
      </c>
      <c r="N79" s="109" t="n">
        <f aca="false">лютий!J79-січень!J79</f>
        <v>-6.55988610005846</v>
      </c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108" t="n">
        <f aca="false">SUM(січень!E80+лютий!E80)</f>
        <v>1438.94</v>
      </c>
      <c r="F80" s="108" t="n">
        <f aca="false">SUM(січень!F80+лютий!F80)</f>
        <v>36.69</v>
      </c>
      <c r="G80" s="108" t="n">
        <f aca="false">SUM(січень!G80+лютий!G80)</f>
        <v>0</v>
      </c>
      <c r="H80" s="108" t="n">
        <f aca="false">SUM(січень!H80+лютий!H80)</f>
        <v>54.34</v>
      </c>
      <c r="I80" s="108" t="n">
        <f aca="false">SUM(січень!I80+лютий!I80)</f>
        <v>39.35</v>
      </c>
      <c r="J80" s="14" t="n">
        <f aca="false">K80/D80</f>
        <v>33.5688051750381</v>
      </c>
      <c r="K80" s="15" t="n">
        <f aca="false">L80+M80+E80</f>
        <v>44109.41</v>
      </c>
      <c r="L80" s="15" t="n">
        <f aca="false">F80*1163</f>
        <v>42670.47</v>
      </c>
      <c r="M80" s="15" t="n">
        <f aca="false">G80*9.5</f>
        <v>0</v>
      </c>
      <c r="N80" s="109" t="n">
        <f aca="false">лютий!J80-січень!J80</f>
        <v>-3.60796803652968</v>
      </c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108" t="n">
        <f aca="false">SUM(січень!E81+лютий!E81)</f>
        <v>4875.51</v>
      </c>
      <c r="F81" s="108" t="n">
        <f aca="false">SUM(січень!F81+лютий!F81)</f>
        <v>204.06</v>
      </c>
      <c r="G81" s="108" t="n">
        <f aca="false">SUM(січень!G81+лютий!G81)</f>
        <v>0</v>
      </c>
      <c r="H81" s="108" t="n">
        <f aca="false">SUM(січень!H81+лютий!H81)</f>
        <v>222.91</v>
      </c>
      <c r="I81" s="108" t="n">
        <f aca="false">SUM(січень!I81+лютий!I81)</f>
        <v>0</v>
      </c>
      <c r="J81" s="14" t="n">
        <f aca="false">K81/D81</f>
        <v>30.3699469585826</v>
      </c>
      <c r="K81" s="15" t="n">
        <f aca="false">L81+M81+E81</f>
        <v>242197.29</v>
      </c>
      <c r="L81" s="15" t="n">
        <f aca="false">F81*1163</f>
        <v>237321.78</v>
      </c>
      <c r="M81" s="15" t="n">
        <f aca="false">G81*9.5</f>
        <v>0</v>
      </c>
      <c r="N81" s="109" t="n">
        <f aca="false">лютий!J81-січень!J81</f>
        <v>-6.68430325145143</v>
      </c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108" t="n">
        <f aca="false">SUM(січень!E82+лютий!E82)</f>
        <v>11814.57</v>
      </c>
      <c r="F82" s="108" t="n">
        <f aca="false">SUM(січень!F82+лютий!F82)</f>
        <v>170.23</v>
      </c>
      <c r="G82" s="108" t="n">
        <f aca="false">SUM(січень!G82+лютий!G82)</f>
        <v>0</v>
      </c>
      <c r="H82" s="108" t="n">
        <f aca="false">SUM(січень!H82+лютий!H82)</f>
        <v>241.19</v>
      </c>
      <c r="I82" s="108" t="n">
        <f aca="false">SUM(січень!I82+лютий!I82)</f>
        <v>0</v>
      </c>
      <c r="J82" s="14" t="n">
        <f aca="false">K82/D82</f>
        <v>30.6704570041812</v>
      </c>
      <c r="K82" s="15" t="n">
        <f aca="false">L82+M82+E82</f>
        <v>209792.06</v>
      </c>
      <c r="L82" s="15" t="n">
        <f aca="false">F82*1163</f>
        <v>197977.49</v>
      </c>
      <c r="M82" s="15" t="n">
        <f aca="false">G82*9.5</f>
        <v>0</v>
      </c>
      <c r="N82" s="109" t="n">
        <f aca="false">лютий!J82-січень!J82</f>
        <v>-6.22499049735388</v>
      </c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108" t="n">
        <f aca="false">SUM(січень!E83+лютий!E83)</f>
        <v>10031.24</v>
      </c>
      <c r="F83" s="108" t="n">
        <f aca="false">SUM(січень!F83+лютий!F83)</f>
        <v>91.88</v>
      </c>
      <c r="G83" s="108" t="n">
        <f aca="false">SUM(січень!G83+лютий!G83)</f>
        <v>0</v>
      </c>
      <c r="H83" s="108" t="n">
        <f aca="false">SUM(січень!H83+лютий!H83)</f>
        <v>0</v>
      </c>
      <c r="I83" s="108" t="n">
        <f aca="false">SUM(січень!I83+лютий!I83)</f>
        <v>0</v>
      </c>
      <c r="J83" s="14" t="n">
        <f aca="false">K83/D83</f>
        <v>30.1801394268009</v>
      </c>
      <c r="K83" s="15" t="n">
        <f aca="false">L83+M83+E83</f>
        <v>116887.68</v>
      </c>
      <c r="L83" s="15" t="n">
        <f aca="false">F83*1163</f>
        <v>106856.44</v>
      </c>
      <c r="M83" s="15" t="n">
        <f aca="false">G83*9.5</f>
        <v>0</v>
      </c>
      <c r="N83" s="109" t="n">
        <f aca="false">лютий!J83-січень!J83</f>
        <v>-6.01920475083914</v>
      </c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108" t="n">
        <f aca="false">SUM(січень!E84+лютий!E84)</f>
        <v>413.96</v>
      </c>
      <c r="F84" s="108" t="n">
        <f aca="false">SUM(січень!F84+лютий!F84)</f>
        <v>15.34</v>
      </c>
      <c r="G84" s="108" t="n">
        <f aca="false">SUM(січень!G84+лютий!G84)</f>
        <v>0</v>
      </c>
      <c r="H84" s="108" t="n">
        <f aca="false">SUM(січень!H84+лютий!H84)</f>
        <v>27.82</v>
      </c>
      <c r="I84" s="108" t="n">
        <f aca="false">SUM(січень!I84+лютий!I84)</f>
        <v>0</v>
      </c>
      <c r="J84" s="14" t="n">
        <f aca="false">K84/D84</f>
        <v>28.4913063836429</v>
      </c>
      <c r="K84" s="15" t="n">
        <f aca="false">L84+M84+E84</f>
        <v>18254.38</v>
      </c>
      <c r="L84" s="15" t="n">
        <f aca="false">F84*1163</f>
        <v>17840.42</v>
      </c>
      <c r="M84" s="15" t="n">
        <f aca="false">G84*9.5</f>
        <v>0</v>
      </c>
      <c r="N84" s="109" t="n">
        <f aca="false">лютий!J84-січень!J84</f>
        <v>-7.49289839238334</v>
      </c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108" t="n">
        <f aca="false">SUM(січень!E85+лютий!E85)</f>
        <v>5420.02</v>
      </c>
      <c r="F85" s="108" t="n">
        <f aca="false">SUM(січень!F85+лютий!F85)</f>
        <v>107.34</v>
      </c>
      <c r="G85" s="108" t="n">
        <f aca="false">SUM(січень!G85+лютий!G85)</f>
        <v>0</v>
      </c>
      <c r="H85" s="108" t="n">
        <f aca="false">SUM(січень!H85+лютий!H85)</f>
        <v>82.32</v>
      </c>
      <c r="I85" s="108" t="n">
        <f aca="false">SUM(січень!I85+лютий!I85)</f>
        <v>0</v>
      </c>
      <c r="J85" s="14" t="n">
        <f aca="false">K85/D85</f>
        <v>27.2617078275429</v>
      </c>
      <c r="K85" s="15" t="n">
        <f aca="false">L85+M85+E85</f>
        <v>130256.44</v>
      </c>
      <c r="L85" s="15" t="n">
        <f aca="false">F85*1163</f>
        <v>124836.42</v>
      </c>
      <c r="M85" s="15" t="n">
        <f aca="false">G85*9.5</f>
        <v>0</v>
      </c>
      <c r="N85" s="109" t="n">
        <f aca="false">лютий!J85-січень!J85</f>
        <v>-7.93681875261616</v>
      </c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108" t="n">
        <f aca="false">SUM(січень!E86+лютий!E86)</f>
        <v>14466.15</v>
      </c>
      <c r="F86" s="108" t="n">
        <f aca="false">SUM(січень!F86+лютий!F86)</f>
        <v>205.73</v>
      </c>
      <c r="G86" s="108" t="n">
        <f aca="false">SUM(січень!G86+лютий!G86)</f>
        <v>0</v>
      </c>
      <c r="H86" s="108" t="n">
        <f aca="false">SUM(січень!H86+лютий!H86)</f>
        <v>188.61</v>
      </c>
      <c r="I86" s="108" t="n">
        <f aca="false">SUM(січень!I86+лютий!I86)</f>
        <v>28.27</v>
      </c>
      <c r="J86" s="14" t="n">
        <f aca="false">K86/D86</f>
        <v>32.1759818405468</v>
      </c>
      <c r="K86" s="15" t="n">
        <f aca="false">L86+M86+E86</f>
        <v>253730.14</v>
      </c>
      <c r="L86" s="15" t="n">
        <f aca="false">F86*1163</f>
        <v>239263.99</v>
      </c>
      <c r="M86" s="15" t="n">
        <f aca="false">G86*9.5</f>
        <v>0</v>
      </c>
      <c r="N86" s="109" t="n">
        <f aca="false">лютий!J86-січень!J86</f>
        <v>-1.83975297056698</v>
      </c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108" t="n">
        <f aca="false">SUM(січень!E87+лютий!E87)</f>
        <v>3822.25</v>
      </c>
      <c r="F87" s="108" t="n">
        <f aca="false">SUM(січень!F87+лютий!F87)</f>
        <v>167.77</v>
      </c>
      <c r="G87" s="108" t="n">
        <f aca="false">SUM(січень!G87+лютий!G87)</f>
        <v>0</v>
      </c>
      <c r="H87" s="108" t="n">
        <f aca="false">SUM(січень!H87+лютий!H87)</f>
        <v>103.38</v>
      </c>
      <c r="I87" s="108" t="n">
        <f aca="false">SUM(січень!I87+лютий!I87)</f>
        <v>0</v>
      </c>
      <c r="J87" s="14" t="n">
        <f aca="false">K87/D87</f>
        <v>28.6176937683411</v>
      </c>
      <c r="K87" s="15" t="n">
        <f aca="false">L87+M87+E87</f>
        <v>198938.76</v>
      </c>
      <c r="L87" s="15" t="n">
        <f aca="false">F87*1163</f>
        <v>195116.51</v>
      </c>
      <c r="M87" s="15" t="n">
        <f aca="false">G87*9.5</f>
        <v>0</v>
      </c>
      <c r="N87" s="109" t="n">
        <f aca="false">лютий!J87-січень!J87</f>
        <v>-5.30508947580413</v>
      </c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108" t="n">
        <f aca="false">SUM(січень!E88+лютий!E88)</f>
        <v>6210.12</v>
      </c>
      <c r="F88" s="108" t="n">
        <f aca="false">SUM(січень!F88+лютий!F88)</f>
        <v>186.03</v>
      </c>
      <c r="G88" s="108" t="n">
        <f aca="false">SUM(січень!G88+лютий!G88)</f>
        <v>0</v>
      </c>
      <c r="H88" s="108" t="n">
        <f aca="false">SUM(січень!H88+лютий!H88)</f>
        <v>315.96</v>
      </c>
      <c r="I88" s="108" t="n">
        <f aca="false">SUM(січень!I88+лютий!I88)</f>
        <v>0</v>
      </c>
      <c r="J88" s="14" t="n">
        <f aca="false">K88/D88</f>
        <v>28.5158054555472</v>
      </c>
      <c r="K88" s="15" t="n">
        <f aca="false">L88+M88+E88</f>
        <v>222563.01</v>
      </c>
      <c r="L88" s="15" t="n">
        <f aca="false">F88*1163</f>
        <v>216352.89</v>
      </c>
      <c r="M88" s="15" t="n">
        <f aca="false">G88*9.5</f>
        <v>0</v>
      </c>
      <c r="N88" s="109" t="n">
        <f aca="false">лютий!J88-січень!J88</f>
        <v>-4.77871209112224</v>
      </c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108" t="n">
        <f aca="false">SUM(січень!E89+лютий!E89)</f>
        <v>6614.53</v>
      </c>
      <c r="F89" s="108" t="n">
        <f aca="false">SUM(січень!F89+лютий!F89)</f>
        <v>126.23</v>
      </c>
      <c r="G89" s="108" t="n">
        <f aca="false">SUM(січень!G89+лютий!G89)</f>
        <v>0</v>
      </c>
      <c r="H89" s="108" t="n">
        <f aca="false">SUM(січень!H89+лютий!H89)</f>
        <v>196.02</v>
      </c>
      <c r="I89" s="108" t="n">
        <f aca="false">SUM(січень!I89+лютий!I89)</f>
        <v>25.66</v>
      </c>
      <c r="J89" s="14" t="n">
        <f aca="false">K89/D89</f>
        <v>25.4609456162769</v>
      </c>
      <c r="K89" s="15" t="n">
        <f aca="false">L89+M89+E89</f>
        <v>153420.02</v>
      </c>
      <c r="L89" s="15" t="n">
        <f aca="false">F89*1163</f>
        <v>146805.49</v>
      </c>
      <c r="M89" s="15" t="n">
        <f aca="false">G89*9.5</f>
        <v>0</v>
      </c>
      <c r="N89" s="109" t="n">
        <f aca="false">лютий!J89-січень!J89</f>
        <v>-6.64929551753323</v>
      </c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108" t="n">
        <f aca="false">SUM(січень!E90+лютий!E90)</f>
        <v>3118.5</v>
      </c>
      <c r="F90" s="108" t="n">
        <f aca="false">SUM(січень!F90+лютий!F90)</f>
        <v>107.96</v>
      </c>
      <c r="G90" s="108" t="n">
        <f aca="false">SUM(січень!G90+лютий!G90)</f>
        <v>0</v>
      </c>
      <c r="H90" s="108" t="n">
        <f aca="false">SUM(січень!H90+лютий!H90)</f>
        <v>203.85</v>
      </c>
      <c r="I90" s="108" t="n">
        <f aca="false">SUM(січень!I90+лютий!I90)</f>
        <v>30.72</v>
      </c>
      <c r="J90" s="14" t="n">
        <f aca="false">K90/D90</f>
        <v>25.735196</v>
      </c>
      <c r="K90" s="15" t="n">
        <f aca="false">L90+M90+E90</f>
        <v>128675.98</v>
      </c>
      <c r="L90" s="15" t="n">
        <f aca="false">F90*1163</f>
        <v>125557.48</v>
      </c>
      <c r="M90" s="15" t="n">
        <f aca="false">G90*9.5</f>
        <v>0</v>
      </c>
      <c r="N90" s="109" t="n">
        <f aca="false">лютий!J90-січень!J90</f>
        <v>-6.259752</v>
      </c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108" t="n">
        <f aca="false">SUM(січень!E91+лютий!E91)</f>
        <v>9178.41</v>
      </c>
      <c r="F91" s="108" t="n">
        <f aca="false">SUM(січень!F91+лютий!F91)</f>
        <v>0</v>
      </c>
      <c r="G91" s="108" t="n">
        <f aca="false">SUM(січень!G91+лютий!G91)</f>
        <v>9711.07</v>
      </c>
      <c r="H91" s="108" t="n">
        <f aca="false">SUM(січень!H91+лютий!H91)</f>
        <v>151.13</v>
      </c>
      <c r="I91" s="108" t="n">
        <f aca="false">SUM(січень!I91+лютий!I91)</f>
        <v>0</v>
      </c>
      <c r="J91" s="14" t="n">
        <f aca="false">K91/D91</f>
        <v>24.50086352657</v>
      </c>
      <c r="K91" s="15" t="n">
        <f aca="false">L91+M91+E91</f>
        <v>101433.575</v>
      </c>
      <c r="L91" s="15" t="n">
        <f aca="false">F91*1163</f>
        <v>0</v>
      </c>
      <c r="M91" s="15" t="n">
        <f aca="false">G91*9.5</f>
        <v>92255.165</v>
      </c>
      <c r="N91" s="109" t="n">
        <f aca="false">лютий!J91-січень!J91</f>
        <v>-6.01580555555555</v>
      </c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108" t="n">
        <f aca="false">SUM(січень!E92+лютий!E92)</f>
        <v>10638.17</v>
      </c>
      <c r="F92" s="108" t="n">
        <f aca="false">SUM(січень!F92+лютий!F92)</f>
        <v>180.7</v>
      </c>
      <c r="G92" s="108" t="n">
        <f aca="false">SUM(січень!G92+лютий!G92)</f>
        <v>0</v>
      </c>
      <c r="H92" s="108" t="n">
        <f aca="false">SUM(січень!H92+лютий!H92)</f>
        <v>186.04</v>
      </c>
      <c r="I92" s="108" t="n">
        <f aca="false">SUM(січень!I92+лютий!I92)</f>
        <v>0</v>
      </c>
      <c r="J92" s="14" t="n">
        <f aca="false">K92/D92</f>
        <v>23.3346300993447</v>
      </c>
      <c r="K92" s="15" t="n">
        <f aca="false">L92+M92+E92</f>
        <v>220792.27</v>
      </c>
      <c r="L92" s="15" t="n">
        <f aca="false">F92*1163</f>
        <v>210154.1</v>
      </c>
      <c r="M92" s="15" t="n">
        <f aca="false">G92*9.5</f>
        <v>0</v>
      </c>
      <c r="N92" s="109" t="n">
        <f aca="false">лютий!J92-січень!J92</f>
        <v>-6.72279539209469</v>
      </c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108" t="n">
        <f aca="false">SUM(січень!E93+лютий!E93)</f>
        <v>5929.74</v>
      </c>
      <c r="F93" s="108" t="n">
        <f aca="false">SUM(січень!F93+лютий!F93)</f>
        <v>170.9</v>
      </c>
      <c r="G93" s="108" t="n">
        <f aca="false">SUM(січень!G93+лютий!G93)</f>
        <v>0</v>
      </c>
      <c r="H93" s="108" t="n">
        <f aca="false">SUM(січень!H93+лютий!H93)</f>
        <v>252.72</v>
      </c>
      <c r="I93" s="108" t="n">
        <f aca="false">SUM(січень!I93+лютий!I93)</f>
        <v>0</v>
      </c>
      <c r="J93" s="14" t="n">
        <f aca="false">K93/D93</f>
        <v>25.6834019273238</v>
      </c>
      <c r="K93" s="15" t="n">
        <f aca="false">L93+M93+E93</f>
        <v>204686.44</v>
      </c>
      <c r="L93" s="15" t="n">
        <f aca="false">F93*1163</f>
        <v>198756.7</v>
      </c>
      <c r="M93" s="15" t="n">
        <f aca="false">G93*9.5</f>
        <v>0</v>
      </c>
      <c r="N93" s="109" t="n">
        <f aca="false">лютий!J93-січень!J93</f>
        <v>-1.32930385464766</v>
      </c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108" t="n">
        <f aca="false">SUM(січень!E94+лютий!E94)</f>
        <v>11378.24</v>
      </c>
      <c r="F94" s="108" t="n">
        <f aca="false">SUM(січень!F94+лютий!F94)</f>
        <v>141.9</v>
      </c>
      <c r="G94" s="108" t="n">
        <f aca="false">SUM(січень!G94+лютий!G94)</f>
        <v>0</v>
      </c>
      <c r="H94" s="108" t="n">
        <f aca="false">SUM(січень!H94+лютий!H94)</f>
        <v>229.58</v>
      </c>
      <c r="I94" s="108" t="n">
        <f aca="false">SUM(січень!I94+лютий!I94)</f>
        <v>0</v>
      </c>
      <c r="J94" s="14" t="n">
        <f aca="false">K94/D94</f>
        <v>23.3346922578341</v>
      </c>
      <c r="K94" s="15" t="n">
        <f aca="false">L94+M94+E94</f>
        <v>176407.94</v>
      </c>
      <c r="L94" s="15" t="n">
        <f aca="false">F94*1163</f>
        <v>165029.7</v>
      </c>
      <c r="M94" s="15" t="n">
        <f aca="false">G94*9.5</f>
        <v>0</v>
      </c>
      <c r="N94" s="109" t="n">
        <f aca="false">лютий!J94-січень!J94</f>
        <v>-3.54302834693581</v>
      </c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108" t="n">
        <f aca="false">SUM(січень!E95+лютий!E95)</f>
        <v>6467.45</v>
      </c>
      <c r="F95" s="108" t="n">
        <f aca="false">SUM(січень!F95+лютий!F95)</f>
        <v>115.28</v>
      </c>
      <c r="G95" s="108" t="n">
        <f aca="false">SUM(січень!G95+лютий!G95)</f>
        <v>0</v>
      </c>
      <c r="H95" s="108" t="n">
        <f aca="false">SUM(січень!H95+лютий!H95)</f>
        <v>231.81</v>
      </c>
      <c r="I95" s="108" t="n">
        <f aca="false">SUM(січень!I95+лютий!I95)</f>
        <v>0</v>
      </c>
      <c r="J95" s="14" t="n">
        <f aca="false">K95/D95</f>
        <v>22.1013540290621</v>
      </c>
      <c r="K95" s="15" t="n">
        <f aca="false">L95+M95+E95</f>
        <v>140538.09</v>
      </c>
      <c r="L95" s="15" t="n">
        <f aca="false">F95*1163</f>
        <v>134070.64</v>
      </c>
      <c r="M95" s="15" t="n">
        <f aca="false">G95*9.5</f>
        <v>0</v>
      </c>
      <c r="N95" s="109" t="n">
        <f aca="false">лютий!J95-січень!J95</f>
        <v>-4.28851827388816</v>
      </c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108" t="n">
        <f aca="false">SUM(січень!E96+лютий!E96)</f>
        <v>6801.62</v>
      </c>
      <c r="F96" s="108" t="n">
        <f aca="false">SUM(січень!F96+лютий!F96)</f>
        <v>109.86</v>
      </c>
      <c r="G96" s="108" t="n">
        <f aca="false">SUM(січень!G96+лютий!G96)</f>
        <v>0</v>
      </c>
      <c r="H96" s="108" t="n">
        <f aca="false">SUM(січень!H96+лютий!H96)</f>
        <v>150.01</v>
      </c>
      <c r="I96" s="108" t="n">
        <f aca="false">SUM(січень!I96+лютий!I96)</f>
        <v>0</v>
      </c>
      <c r="J96" s="14" t="n">
        <f aca="false">K96/D96</f>
        <v>23.9190899395663</v>
      </c>
      <c r="K96" s="15" t="n">
        <f aca="false">L96+M96+E96</f>
        <v>134568.8</v>
      </c>
      <c r="L96" s="15" t="n">
        <f aca="false">F96*1163</f>
        <v>127767.18</v>
      </c>
      <c r="M96" s="15" t="n">
        <f aca="false">G96*9.5</f>
        <v>0</v>
      </c>
      <c r="N96" s="109" t="n">
        <f aca="false">лютий!J96-січень!J96</f>
        <v>-1.70416992534661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108" t="n">
        <f aca="false">SUM(січень!E97+лютий!E97)</f>
        <v>3097.26</v>
      </c>
      <c r="F97" s="108" t="n">
        <f aca="false">SUM(січень!F97+лютий!F97)</f>
        <v>137.58</v>
      </c>
      <c r="G97" s="108" t="n">
        <f aca="false">SUM(січень!G97+лютий!G97)</f>
        <v>0</v>
      </c>
      <c r="H97" s="108" t="n">
        <f aca="false">SUM(січень!H97+лютий!H97)</f>
        <v>145.76</v>
      </c>
      <c r="I97" s="108" t="n">
        <f aca="false">SUM(січень!I97+лютий!I97)</f>
        <v>0</v>
      </c>
      <c r="J97" s="14" t="n">
        <f aca="false">K97/D97</f>
        <v>21.8788968181574</v>
      </c>
      <c r="K97" s="15" t="n">
        <f aca="false">L97+M97+E97</f>
        <v>163102.8</v>
      </c>
      <c r="L97" s="15" t="n">
        <f aca="false">F97*1163</f>
        <v>160005.54</v>
      </c>
      <c r="M97" s="15" t="n">
        <f aca="false">G97*9.5</f>
        <v>0</v>
      </c>
      <c r="N97" s="109" t="n">
        <f aca="false">лютий!J97-січень!J97</f>
        <v>-3.62721736330955</v>
      </c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108" t="n">
        <f aca="false">SUM(січень!E98+лютий!E98)</f>
        <v>28753.63</v>
      </c>
      <c r="F98" s="108" t="n">
        <f aca="false">SUM(січень!F98+лютий!F98)</f>
        <v>123.83</v>
      </c>
      <c r="G98" s="108" t="n">
        <f aca="false">SUM(січень!G98+лютий!G98)</f>
        <v>0</v>
      </c>
      <c r="H98" s="108" t="n">
        <f aca="false">SUM(січень!H98+лютий!H98)</f>
        <v>335.6</v>
      </c>
      <c r="I98" s="108" t="n">
        <f aca="false">SUM(січень!I98+лютий!I98)</f>
        <v>51.27</v>
      </c>
      <c r="J98" s="14" t="n">
        <f aca="false">K98/D98</f>
        <v>18.170795119899</v>
      </c>
      <c r="K98" s="15" t="n">
        <f aca="false">L98+M98+E98</f>
        <v>172767.92</v>
      </c>
      <c r="L98" s="15" t="n">
        <f aca="false">F98*1163</f>
        <v>144014.29</v>
      </c>
      <c r="M98" s="15" t="n">
        <f aca="false">G98*9.5</f>
        <v>0</v>
      </c>
      <c r="N98" s="109" t="n">
        <f aca="false">лютий!J98-січень!J98</f>
        <v>-6.08531552376946</v>
      </c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108" t="n">
        <f aca="false">SUM(січень!E99+лютий!E99)</f>
        <v>100645.66</v>
      </c>
      <c r="F99" s="108" t="n">
        <f aca="false">SUM(січень!F99+лютий!F99)</f>
        <v>0</v>
      </c>
      <c r="G99" s="108" t="n">
        <f aca="false">SUM(січень!G99+лютий!G99)</f>
        <v>0</v>
      </c>
      <c r="H99" s="108" t="n">
        <f aca="false">SUM(січень!H99+лютий!H99)</f>
        <v>89.47</v>
      </c>
      <c r="I99" s="108" t="n">
        <f aca="false">SUM(січень!I99+лютий!I99)</f>
        <v>0</v>
      </c>
      <c r="J99" s="14" t="n">
        <f aca="false">K99/D99</f>
        <v>19.8394756554307</v>
      </c>
      <c r="K99" s="15" t="n">
        <f aca="false">L99+M99+E99</f>
        <v>100645.66</v>
      </c>
      <c r="L99" s="15" t="n">
        <f aca="false">F99*1163</f>
        <v>0</v>
      </c>
      <c r="M99" s="15" t="n">
        <f aca="false">G99*9.5</f>
        <v>0</v>
      </c>
      <c r="N99" s="109" t="n">
        <f aca="false">лютий!J99-січень!J99</f>
        <v>-2.30028385570668</v>
      </c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08" t="n">
        <f aca="false">SUM(січень!E100+лютий!E100)</f>
        <v>6505.78</v>
      </c>
      <c r="F100" s="108" t="n">
        <f aca="false">SUM(січень!F100+лютий!F100)</f>
        <v>125.07</v>
      </c>
      <c r="G100" s="108" t="n">
        <f aca="false">SUM(січень!G100+лютий!G100)</f>
        <v>0</v>
      </c>
      <c r="H100" s="108" t="n">
        <f aca="false">SUM(січень!H100+лютий!H100)</f>
        <v>197</v>
      </c>
      <c r="I100" s="108" t="n">
        <f aca="false">SUM(січень!I100+лютий!I100)</f>
        <v>0</v>
      </c>
      <c r="J100" s="14" t="n">
        <f aca="false">K100/D100</f>
        <v>17.5111995851579</v>
      </c>
      <c r="K100" s="15" t="n">
        <f aca="false">L100+M100+E100</f>
        <v>151962.19</v>
      </c>
      <c r="L100" s="15" t="n">
        <f aca="false">F100*1163</f>
        <v>145456.41</v>
      </c>
      <c r="M100" s="15" t="n">
        <f aca="false">G100*9.5</f>
        <v>0</v>
      </c>
      <c r="N100" s="109" t="n">
        <f aca="false">лютий!J100-січень!J100</f>
        <v>-4.17155450564646</v>
      </c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108" t="n">
        <f aca="false">SUM(січень!E101+лютий!E101)</f>
        <v>7056.31</v>
      </c>
      <c r="F101" s="108" t="n">
        <f aca="false">SUM(січень!F101+лютий!F101)</f>
        <v>113.93</v>
      </c>
      <c r="G101" s="108" t="n">
        <f aca="false">SUM(січень!G101+лютий!G101)</f>
        <v>0</v>
      </c>
      <c r="H101" s="108" t="n">
        <f aca="false">SUM(січень!H101+лютий!H101)</f>
        <v>208.55</v>
      </c>
      <c r="I101" s="108" t="n">
        <f aca="false">SUM(січень!I101+лютий!I101)</f>
        <v>12.06</v>
      </c>
      <c r="J101" s="14" t="n">
        <f aca="false">K101/D101</f>
        <v>13.5923660553407</v>
      </c>
      <c r="K101" s="15" t="n">
        <f aca="false">L101+M101+E101</f>
        <v>139556.9</v>
      </c>
      <c r="L101" s="15" t="n">
        <f aca="false">F101*1163</f>
        <v>132500.59</v>
      </c>
      <c r="M101" s="15" t="n">
        <f aca="false">G101*9.5</f>
        <v>0</v>
      </c>
      <c r="N101" s="109" t="n">
        <f aca="false">лютий!J101-січень!J101</f>
        <v>-0.924147536353276</v>
      </c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108" t="n">
        <f aca="false">SUM(січень!E102+лютий!E102)</f>
        <v>21986.5</v>
      </c>
      <c r="F102" s="108" t="n">
        <f aca="false">SUM(січень!F102+лютий!F102)</f>
        <v>110.24</v>
      </c>
      <c r="G102" s="108" t="n">
        <f aca="false">SUM(січень!G102+лютий!G102)</f>
        <v>0</v>
      </c>
      <c r="H102" s="108" t="n">
        <f aca="false">SUM(січень!H102+лютий!H102)</f>
        <v>568.81</v>
      </c>
      <c r="I102" s="108" t="n">
        <f aca="false">SUM(січень!I102+лютий!I102)</f>
        <v>96.66</v>
      </c>
      <c r="J102" s="14" t="n">
        <f aca="false">K102/D102</f>
        <v>10.2382835719155</v>
      </c>
      <c r="K102" s="15" t="n">
        <f aca="false">L102+M102+E102</f>
        <v>150195.62</v>
      </c>
      <c r="L102" s="15" t="n">
        <f aca="false">F102*1163</f>
        <v>128209.12</v>
      </c>
      <c r="M102" s="15" t="n">
        <f aca="false">G102*9.5</f>
        <v>0</v>
      </c>
      <c r="N102" s="109" t="n">
        <f aca="false">лютий!J102-січень!J102</f>
        <v>-2.83696659850034</v>
      </c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108" t="n">
        <f aca="false">SUM(січень!E103+лютий!E103)</f>
        <v>5421.78</v>
      </c>
      <c r="F103" s="108" t="n">
        <f aca="false">SUM(січень!F103+лютий!F103)</f>
        <v>0</v>
      </c>
      <c r="G103" s="108" t="n">
        <f aca="false">SUM(січень!G103+лютий!G103)</f>
        <v>0</v>
      </c>
      <c r="H103" s="108" t="n">
        <f aca="false">SUM(січень!H103+лютий!H103)</f>
        <v>0</v>
      </c>
      <c r="I103" s="108" t="n">
        <f aca="false">SUM(січень!I103+лютий!I103)</f>
        <v>0</v>
      </c>
      <c r="J103" s="14" t="n">
        <f aca="false">K103/D103</f>
        <v>7.10587155963303</v>
      </c>
      <c r="K103" s="15" t="n">
        <f aca="false">L103+M103+E103</f>
        <v>5421.78</v>
      </c>
      <c r="L103" s="15" t="n">
        <f aca="false">F103*1163</f>
        <v>0</v>
      </c>
      <c r="M103" s="15" t="n">
        <f aca="false">G103*9.5</f>
        <v>0</v>
      </c>
      <c r="N103" s="109" t="n">
        <f aca="false">лютий!J103-січень!J103</f>
        <v>-0.911795543905636</v>
      </c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08" t="n">
        <f aca="false">SUM(січень!E104+лютий!E104)</f>
        <v>2741.33</v>
      </c>
      <c r="F104" s="108" t="n">
        <f aca="false">SUM(січень!F104+лютий!F104)</f>
        <v>0</v>
      </c>
      <c r="G104" s="108" t="n">
        <f aca="false">SUM(січень!G104+лютий!G104)</f>
        <v>0</v>
      </c>
      <c r="H104" s="108" t="n">
        <f aca="false">SUM(січень!H104+лютий!H104)</f>
        <v>49.94</v>
      </c>
      <c r="I104" s="108" t="n">
        <f aca="false">SUM(січень!I104+лютий!I104)</f>
        <v>0</v>
      </c>
      <c r="J104" s="14" t="n">
        <f aca="false">K104/D104</f>
        <v>4.3791214057508</v>
      </c>
      <c r="K104" s="15" t="n">
        <f aca="false">L104+M104+E104</f>
        <v>2741.33</v>
      </c>
      <c r="L104" s="15" t="n">
        <f aca="false">F104*1163</f>
        <v>0</v>
      </c>
      <c r="M104" s="15" t="n">
        <f aca="false">G104*9.5</f>
        <v>0</v>
      </c>
      <c r="N104" s="109" t="n">
        <f aca="false">лютий!J104-січень!J104</f>
        <v>-0.467108626198083</v>
      </c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108" t="n">
        <f aca="false">SUM(січень!E105+лютий!E105)</f>
        <v>8236.52</v>
      </c>
      <c r="F105" s="108" t="n">
        <f aca="false">SUM(січень!F105+лютий!F105)</f>
        <v>0</v>
      </c>
      <c r="G105" s="108" t="n">
        <f aca="false">SUM(січень!G105+лютий!G105)</f>
        <v>0</v>
      </c>
      <c r="H105" s="108" t="n">
        <f aca="false">SUM(січень!H105+лютий!H105)</f>
        <v>53.42</v>
      </c>
      <c r="I105" s="108" t="n">
        <f aca="false">SUM(січень!I105+лютий!I105)</f>
        <v>0</v>
      </c>
      <c r="J105" s="14" t="n">
        <f aca="false">K105/D105</f>
        <v>4.22971293585991</v>
      </c>
      <c r="K105" s="15" t="n">
        <f aca="false">L105+M105+E105</f>
        <v>8236.52</v>
      </c>
      <c r="L105" s="15" t="n">
        <f aca="false">F105*1193</f>
        <v>0</v>
      </c>
      <c r="M105" s="15" t="n">
        <f aca="false">G105*9.5</f>
        <v>0</v>
      </c>
      <c r="N105" s="109" t="n">
        <f aca="false">лютий!J105-січень!J105</f>
        <v>0.17640836029374</v>
      </c>
      <c r="O105" s="17"/>
      <c r="P105" s="18"/>
    </row>
    <row r="106" customFormat="false" ht="15.9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08" t="n">
        <f aca="false">SUM(січень!E106+лютий!E106)</f>
        <v>447.93</v>
      </c>
      <c r="F106" s="108" t="n">
        <f aca="false">SUM(січень!F106+лютий!F106)</f>
        <v>0</v>
      </c>
      <c r="G106" s="108" t="n">
        <f aca="false">SUM(січень!G106+лютий!G106)</f>
        <v>0</v>
      </c>
      <c r="H106" s="108" t="n">
        <f aca="false">SUM(січень!H106+лютий!H106)</f>
        <v>0</v>
      </c>
      <c r="I106" s="108" t="n">
        <f aca="false">SUM(січень!I106+лютий!I106)</f>
        <v>0</v>
      </c>
      <c r="J106" s="14" t="n">
        <f aca="false">K106/D106</f>
        <v>0.3104158004158</v>
      </c>
      <c r="K106" s="15" t="n">
        <f aca="false">L106+M106+E106</f>
        <v>447.93</v>
      </c>
      <c r="L106" s="15" t="n">
        <f aca="false">F106*1163</f>
        <v>0</v>
      </c>
      <c r="M106" s="15" t="n">
        <f aca="false">G106*9.5</f>
        <v>0</v>
      </c>
      <c r="N106" s="109" t="n">
        <f aca="false">лютий!J106-січень!J106</f>
        <v>-0.0468953568953569</v>
      </c>
      <c r="O106" s="17"/>
      <c r="P106" s="18"/>
    </row>
    <row r="107" customFormat="false" ht="16.4" hidden="false" customHeight="true" outlineLevel="0" collapsed="false">
      <c r="A107" s="9" t="n">
        <v>45</v>
      </c>
      <c r="B107" s="37" t="s">
        <v>204</v>
      </c>
      <c r="C107" s="38" t="n">
        <v>26</v>
      </c>
      <c r="D107" s="38" t="n">
        <v>154</v>
      </c>
      <c r="E107" s="108" t="n">
        <f aca="false">SUM(лютий!E107)</f>
        <v>29.57</v>
      </c>
      <c r="F107" s="108" t="n">
        <f aca="false">SUM(лютий!F107)</f>
        <v>0</v>
      </c>
      <c r="G107" s="108" t="n">
        <f aca="false">SUM(лютий!G107)</f>
        <v>0</v>
      </c>
      <c r="H107" s="108" t="n">
        <f aca="false">SUM(лютий!H107)</f>
        <v>0</v>
      </c>
      <c r="I107" s="108" t="n">
        <f aca="false">SUM(лютий!I107)</f>
        <v>0</v>
      </c>
      <c r="J107" s="14" t="n">
        <f aca="false">K107/D107</f>
        <v>0.192012987012987</v>
      </c>
      <c r="K107" s="15" t="n">
        <f aca="false">L107+M107+E107</f>
        <v>29.57</v>
      </c>
      <c r="L107" s="15" t="n">
        <f aca="false">F107*1163</f>
        <v>0</v>
      </c>
      <c r="M107" s="15" t="n">
        <f aca="false">G107*9.5</f>
        <v>0</v>
      </c>
      <c r="N107" s="109"/>
      <c r="O107" s="17"/>
      <c r="P107" s="18"/>
    </row>
    <row r="108" customFormat="false" ht="13.8" hidden="false" customHeight="false" outlineLevel="0" collapsed="false">
      <c r="A108" s="32"/>
      <c r="B108" s="27" t="s">
        <v>66</v>
      </c>
      <c r="C108" s="28" t="n">
        <f aca="false">SUM(C63:C107)</f>
        <v>37813</v>
      </c>
      <c r="D108" s="28" t="n">
        <f aca="false">SUM(D63:D107)</f>
        <v>212648.49</v>
      </c>
      <c r="E108" s="28" t="n">
        <f aca="false">SUM(E63:E107)</f>
        <v>422699.9</v>
      </c>
      <c r="F108" s="28" t="n">
        <f aca="false">SUM(F63:F107)</f>
        <v>4332.7</v>
      </c>
      <c r="G108" s="28" t="n">
        <f aca="false">SUM(G63:G107)</f>
        <v>39167.69</v>
      </c>
      <c r="H108" s="28" t="n">
        <f aca="false">SUM(H63:H107)</f>
        <v>7246.76</v>
      </c>
      <c r="I108" s="28" t="n">
        <f aca="false">SUM(I63:I107)</f>
        <v>626.2</v>
      </c>
      <c r="J108" s="30"/>
      <c r="K108" s="31"/>
      <c r="L108" s="31"/>
      <c r="M108" s="31"/>
      <c r="N108" s="109"/>
      <c r="O108" s="17"/>
    </row>
    <row r="109" customFormat="false" ht="13.8" hidden="false" customHeight="false" outlineLevel="0" collapsed="false">
      <c r="A109" s="32"/>
      <c r="B109" s="27" t="s">
        <v>67</v>
      </c>
      <c r="C109" s="28"/>
      <c r="D109" s="28"/>
      <c r="E109" s="28"/>
      <c r="F109" s="28"/>
      <c r="G109" s="28"/>
      <c r="H109" s="28"/>
      <c r="I109" s="28"/>
      <c r="J109" s="40" t="n">
        <f aca="false">SUM(J63:J107)/45</f>
        <v>31.9027721492628</v>
      </c>
      <c r="K109" s="31"/>
      <c r="L109" s="31"/>
      <c r="M109" s="31"/>
      <c r="N109" s="109" t="n">
        <f aca="false">лютий!J109-січень!J108</f>
        <v>-5.85402301728276</v>
      </c>
      <c r="O109" s="17"/>
    </row>
    <row r="110" customFormat="false" ht="13.5" hidden="false" customHeight="true" outlineLevel="0" collapsed="false">
      <c r="A110" s="32"/>
      <c r="B110" s="32" t="s">
        <v>113</v>
      </c>
      <c r="C110" s="32"/>
      <c r="D110" s="32"/>
      <c r="E110" s="41" t="n">
        <f aca="false">E56+E108</f>
        <v>792312.15</v>
      </c>
      <c r="F110" s="41" t="n">
        <f aca="false">F56+F108</f>
        <v>6989.31</v>
      </c>
      <c r="G110" s="41" t="n">
        <f aca="false">G56+G108</f>
        <v>54360.4</v>
      </c>
      <c r="H110" s="41" t="n">
        <f aca="false">H56+H108</f>
        <v>16391.23</v>
      </c>
      <c r="I110" s="41" t="n">
        <f aca="false">I56+I108</f>
        <v>3921.57</v>
      </c>
      <c r="J110" s="32"/>
      <c r="K110" s="32"/>
      <c r="L110" s="32"/>
      <c r="M110" s="32"/>
      <c r="N110" s="109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3.8" hidden="true" customHeight="fals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7.9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6"/>
      <c r="L115" s="46"/>
      <c r="M115" s="46"/>
      <c r="N115" s="109"/>
      <c r="O115" s="17"/>
    </row>
    <row r="116" customFormat="false" ht="11.15" hidden="false" customHeight="true" outlineLevel="0" collapsed="false">
      <c r="A116" s="42"/>
      <c r="B116" s="43"/>
      <c r="C116" s="44"/>
      <c r="D116" s="44"/>
      <c r="E116" s="44"/>
      <c r="F116" s="44"/>
      <c r="G116" s="44"/>
      <c r="H116" s="44"/>
      <c r="I116" s="44"/>
      <c r="J116" s="45"/>
      <c r="K116" s="47"/>
      <c r="L116" s="46"/>
      <c r="M116" s="46"/>
      <c r="N116" s="109"/>
      <c r="O116" s="17"/>
    </row>
    <row r="117" customFormat="false" ht="11.15" hidden="false" customHeight="true" outlineLevel="0" collapsed="false">
      <c r="N117" s="109"/>
      <c r="O117" s="17"/>
    </row>
    <row r="118" customFormat="false" ht="24.75" hidden="false" customHeight="true" outlineLevel="0" collapsed="false">
      <c r="A118" s="4" t="s">
        <v>1</v>
      </c>
      <c r="B118" s="5" t="s">
        <v>2</v>
      </c>
      <c r="C118" s="5" t="s">
        <v>3</v>
      </c>
      <c r="D118" s="5" t="s">
        <v>4</v>
      </c>
      <c r="E118" s="5" t="s">
        <v>5</v>
      </c>
      <c r="F118" s="5"/>
      <c r="G118" s="5"/>
      <c r="H118" s="5"/>
      <c r="I118" s="5"/>
      <c r="J118" s="5" t="s">
        <v>6</v>
      </c>
      <c r="K118" s="5" t="s">
        <v>7</v>
      </c>
      <c r="L118" s="5"/>
      <c r="M118" s="5"/>
      <c r="N118" s="109"/>
      <c r="O118" s="17"/>
    </row>
    <row r="119" customFormat="false" ht="35.8" hidden="false" customHeight="false" outlineLevel="0" collapsed="false">
      <c r="A119" s="4"/>
      <c r="B119" s="5"/>
      <c r="C119" s="5"/>
      <c r="D119" s="5"/>
      <c r="E119" s="5" t="s">
        <v>8</v>
      </c>
      <c r="F119" s="5" t="s">
        <v>9</v>
      </c>
      <c r="G119" s="5" t="s">
        <v>10</v>
      </c>
      <c r="H119" s="5" t="s">
        <v>11</v>
      </c>
      <c r="I119" s="5" t="s">
        <v>12</v>
      </c>
      <c r="J119" s="5"/>
      <c r="K119" s="5" t="s">
        <v>13</v>
      </c>
      <c r="L119" s="5" t="s">
        <v>14</v>
      </c>
      <c r="M119" s="5" t="s">
        <v>15</v>
      </c>
      <c r="N119" s="109"/>
      <c r="O119" s="17"/>
    </row>
    <row r="120" customFormat="false" ht="13.8" hidden="false" customHeight="false" outlineLevel="0" collapsed="false">
      <c r="A120" s="101" t="s">
        <v>114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9"/>
      <c r="O120" s="17"/>
    </row>
    <row r="121" customFormat="false" ht="23.85" hidden="false" customHeight="false" outlineLevel="0" collapsed="false">
      <c r="A121" s="49" t="n">
        <v>1</v>
      </c>
      <c r="B121" s="37" t="s">
        <v>115</v>
      </c>
      <c r="C121" s="50" t="n">
        <v>14</v>
      </c>
      <c r="D121" s="51" t="n">
        <v>31</v>
      </c>
      <c r="E121" s="110" t="n">
        <f aca="false">SUM(січень!E120+лютий!E121)</f>
        <v>24.14</v>
      </c>
      <c r="F121" s="110" t="n">
        <f aca="false">SUM(січень!F120+лютий!F121)</f>
        <v>0</v>
      </c>
      <c r="G121" s="110" t="n">
        <f aca="false">SUM(січень!G120+лютий!G121)</f>
        <v>715.91</v>
      </c>
      <c r="H121" s="110" t="n">
        <f aca="false">SUM(січень!H120+лютий!H121)</f>
        <v>0</v>
      </c>
      <c r="I121" s="110" t="n">
        <f aca="false">SUM(січень!I120+лютий!I121)</f>
        <v>0</v>
      </c>
      <c r="J121" s="53" t="n">
        <f aca="false">K121/D121</f>
        <v>220.170483870968</v>
      </c>
      <c r="K121" s="54" t="n">
        <f aca="false">L121+M121+E121</f>
        <v>6825.285</v>
      </c>
      <c r="L121" s="54" t="n">
        <f aca="false">F121*1163</f>
        <v>0</v>
      </c>
      <c r="M121" s="54" t="n">
        <f aca="false">G121*9.5</f>
        <v>6801.145</v>
      </c>
      <c r="N121" s="109" t="n">
        <f aca="false">лютий!J121-січень!J120</f>
        <v>-87.9620967741935</v>
      </c>
      <c r="O121" s="17"/>
    </row>
    <row r="122" customFormat="false" ht="16.9" hidden="false" customHeight="true" outlineLevel="0" collapsed="false">
      <c r="A122" s="49" t="n">
        <v>2</v>
      </c>
      <c r="B122" s="37" t="s">
        <v>116</v>
      </c>
      <c r="C122" s="50" t="n">
        <v>20</v>
      </c>
      <c r="D122" s="51" t="n">
        <v>91.3</v>
      </c>
      <c r="E122" s="110" t="n">
        <f aca="false">SUM(січень!E121+лютий!E122)</f>
        <v>540.49</v>
      </c>
      <c r="F122" s="110" t="n">
        <f aca="false">SUM(січень!F121+лютий!F122)</f>
        <v>0</v>
      </c>
      <c r="G122" s="110" t="n">
        <f aca="false">SUM(січень!G121+лютий!G122)</f>
        <v>790.9</v>
      </c>
      <c r="H122" s="110" t="n">
        <f aca="false">SUM(січень!H121+лютий!H122)</f>
        <v>0</v>
      </c>
      <c r="I122" s="110" t="n">
        <f aca="false">SUM(січень!I121+лютий!I122)</f>
        <v>0</v>
      </c>
      <c r="J122" s="55" t="n">
        <f aca="false">K122/D122</f>
        <v>88.2151150054765</v>
      </c>
      <c r="K122" s="54" t="n">
        <f aca="false">L122+M122+E122</f>
        <v>8054.04</v>
      </c>
      <c r="L122" s="54" t="n">
        <f aca="false">F122*1163</f>
        <v>0</v>
      </c>
      <c r="M122" s="54" t="n">
        <f aca="false">G122*9.5</f>
        <v>7513.55</v>
      </c>
      <c r="N122" s="109" t="n">
        <f aca="false">лютий!J122-січень!J121</f>
        <v>-20.7652792990142</v>
      </c>
      <c r="O122" s="17"/>
    </row>
    <row r="123" customFormat="false" ht="23.85" hidden="false" customHeight="false" outlineLevel="0" collapsed="false">
      <c r="A123" s="49" t="n">
        <v>3</v>
      </c>
      <c r="B123" s="37" t="s">
        <v>117</v>
      </c>
      <c r="C123" s="56"/>
      <c r="D123" s="50" t="n">
        <v>537.4</v>
      </c>
      <c r="E123" s="110" t="n">
        <f aca="false">SUM(січень!E122+лютий!E123)</f>
        <v>2125.53</v>
      </c>
      <c r="F123" s="110" t="n">
        <f aca="false">SUM(січень!F122+лютий!F123)</f>
        <v>32.48</v>
      </c>
      <c r="G123" s="110" t="n">
        <f aca="false">SUM(січень!G122+лютий!G123)</f>
        <v>0</v>
      </c>
      <c r="H123" s="110" t="n">
        <f aca="false">SUM(січень!H122+лютий!H123)</f>
        <v>44.7</v>
      </c>
      <c r="I123" s="110" t="n">
        <f aca="false">SUM(січень!I122+лютий!I123)</f>
        <v>0</v>
      </c>
      <c r="J123" s="55" t="n">
        <f aca="false">K123/D123</f>
        <v>74.2459434313361</v>
      </c>
      <c r="K123" s="54" t="n">
        <f aca="false">L123+M123+E123</f>
        <v>39899.77</v>
      </c>
      <c r="L123" s="54" t="n">
        <f aca="false">F123*1163</f>
        <v>37774.24</v>
      </c>
      <c r="M123" s="54" t="n">
        <f aca="false">G123*9.5</f>
        <v>0</v>
      </c>
      <c r="N123" s="109" t="n">
        <f aca="false">лютий!J123-січень!J122</f>
        <v>-15.4301265351693</v>
      </c>
      <c r="O123" s="17"/>
    </row>
    <row r="124" customFormat="false" ht="23.85" hidden="false" customHeight="false" outlineLevel="0" collapsed="false">
      <c r="A124" s="49" t="n">
        <v>4</v>
      </c>
      <c r="B124" s="37" t="s">
        <v>118</v>
      </c>
      <c r="C124" s="50" t="n">
        <v>700</v>
      </c>
      <c r="D124" s="51" t="n">
        <v>679</v>
      </c>
      <c r="E124" s="110" t="n">
        <f aca="false">SUM(січень!E123+лютий!E124)</f>
        <v>3940.49</v>
      </c>
      <c r="F124" s="110" t="n">
        <f aca="false">SUM(січень!F123+лютий!F124)</f>
        <v>0</v>
      </c>
      <c r="G124" s="110" t="n">
        <f aca="false">SUM(січень!G123+лютий!G124)</f>
        <v>4944.35</v>
      </c>
      <c r="H124" s="110" t="n">
        <f aca="false">SUM(січень!H123+лютий!H124)</f>
        <v>0</v>
      </c>
      <c r="I124" s="110" t="n">
        <f aca="false">SUM(січень!I123+лютий!I124)</f>
        <v>0</v>
      </c>
      <c r="J124" s="55" t="n">
        <f aca="false">K124/D124</f>
        <v>74.9805817378498</v>
      </c>
      <c r="K124" s="54" t="n">
        <f aca="false">L124+M124+E124</f>
        <v>50911.815</v>
      </c>
      <c r="L124" s="54" t="n">
        <f aca="false">F124*1163</f>
        <v>0</v>
      </c>
      <c r="M124" s="54" t="n">
        <f aca="false">G124*9.5</f>
        <v>46971.325</v>
      </c>
      <c r="N124" s="109" t="n">
        <f aca="false">лютий!J124-січень!J123</f>
        <v>-12.2489322533137</v>
      </c>
      <c r="O124" s="17"/>
    </row>
    <row r="125" customFormat="false" ht="24.6" hidden="false" customHeight="true" outlineLevel="0" collapsed="false">
      <c r="A125" s="49" t="n">
        <v>5</v>
      </c>
      <c r="B125" s="37" t="s">
        <v>119</v>
      </c>
      <c r="C125" s="50" t="n">
        <v>100</v>
      </c>
      <c r="D125" s="50" t="n">
        <v>2559.4</v>
      </c>
      <c r="E125" s="110" t="n">
        <f aca="false">SUM(січень!E124+лютий!E125)</f>
        <v>21164.35</v>
      </c>
      <c r="F125" s="110" t="n">
        <f aca="false">SUM(січень!F124+лютий!F125)</f>
        <v>93.09</v>
      </c>
      <c r="G125" s="110" t="n">
        <f aca="false">SUM(січень!G124+лютий!G125)</f>
        <v>0</v>
      </c>
      <c r="H125" s="110" t="n">
        <f aca="false">SUM(січень!H124+лютий!H125)</f>
        <v>222.51</v>
      </c>
      <c r="I125" s="110" t="n">
        <f aca="false">SUM(січень!I124+лютий!I125)</f>
        <v>0</v>
      </c>
      <c r="J125" s="55" t="n">
        <f aca="false">K125/D125</f>
        <v>50.5696725795108</v>
      </c>
      <c r="K125" s="54" t="n">
        <f aca="false">L125+M125+E125</f>
        <v>129428.02</v>
      </c>
      <c r="L125" s="54" t="n">
        <f aca="false">F125*1163</f>
        <v>108263.67</v>
      </c>
      <c r="M125" s="54" t="n">
        <f aca="false">G125*9.5</f>
        <v>0</v>
      </c>
      <c r="N125" s="109" t="n">
        <f aca="false">лютий!J125-січень!J124</f>
        <v>-10.2437993279675</v>
      </c>
      <c r="O125" s="17"/>
    </row>
    <row r="126" customFormat="false" ht="25.35" hidden="false" customHeight="true" outlineLevel="0" collapsed="false">
      <c r="A126" s="49" t="n">
        <v>6</v>
      </c>
      <c r="B126" s="37" t="s">
        <v>120</v>
      </c>
      <c r="C126" s="50" t="n">
        <v>30</v>
      </c>
      <c r="D126" s="51" t="n">
        <v>137.5</v>
      </c>
      <c r="E126" s="110" t="n">
        <f aca="false">SUM(січень!E125+лютий!E126)</f>
        <v>844.01</v>
      </c>
      <c r="F126" s="110" t="n">
        <f aca="false">SUM(січень!F125+лютий!F126)</f>
        <v>0</v>
      </c>
      <c r="G126" s="110" t="n">
        <f aca="false">SUM(січень!G125+лютий!G126)</f>
        <v>645.9</v>
      </c>
      <c r="H126" s="110" t="n">
        <f aca="false">SUM(січень!H125+лютий!H126)</f>
        <v>0</v>
      </c>
      <c r="I126" s="110" t="n">
        <f aca="false">SUM(січень!I125+лютий!I126)</f>
        <v>0</v>
      </c>
      <c r="J126" s="55" t="n">
        <f aca="false">K126/D126</f>
        <v>50.7640727272727</v>
      </c>
      <c r="K126" s="54" t="n">
        <f aca="false">L126+M126+E126</f>
        <v>6980.06</v>
      </c>
      <c r="L126" s="54" t="n">
        <f aca="false">F126*1163</f>
        <v>0</v>
      </c>
      <c r="M126" s="54" t="n">
        <f aca="false">G126*9.5</f>
        <v>6136.05</v>
      </c>
      <c r="N126" s="109" t="n">
        <f aca="false">лютий!J126-січень!J125</f>
        <v>-9.49578181818182</v>
      </c>
      <c r="O126" s="17"/>
    </row>
    <row r="127" customFormat="false" ht="23.85" hidden="false" customHeight="false" outlineLevel="0" collapsed="false">
      <c r="A127" s="49" t="n">
        <v>7</v>
      </c>
      <c r="B127" s="37" t="s">
        <v>121</v>
      </c>
      <c r="C127" s="50" t="n">
        <v>49</v>
      </c>
      <c r="D127" s="51" t="n">
        <v>675.6</v>
      </c>
      <c r="E127" s="110" t="n">
        <f aca="false">SUM(січень!E126+лютий!E127)</f>
        <v>11711.69</v>
      </c>
      <c r="F127" s="110" t="n">
        <f aca="false">SUM(січень!F126+лютий!F127)</f>
        <v>0</v>
      </c>
      <c r="G127" s="110" t="n">
        <f aca="false">SUM(січень!G126+лютий!G127)</f>
        <v>2570.82</v>
      </c>
      <c r="H127" s="110" t="n">
        <f aca="false">SUM(січень!H126+лютий!H127)</f>
        <v>32.92</v>
      </c>
      <c r="I127" s="110" t="n">
        <f aca="false">SUM(січень!I126+лютий!I127)</f>
        <v>0</v>
      </c>
      <c r="J127" s="55" t="n">
        <f aca="false">K127/D127</f>
        <v>53.4850207223209</v>
      </c>
      <c r="K127" s="54" t="n">
        <f aca="false">L127+M127+E127</f>
        <v>36134.48</v>
      </c>
      <c r="L127" s="54" t="n">
        <f aca="false">F127*1163</f>
        <v>0</v>
      </c>
      <c r="M127" s="54" t="n">
        <f aca="false">G127*9.5</f>
        <v>24422.79</v>
      </c>
      <c r="N127" s="109" t="n">
        <f aca="false">лютий!J127-січень!J126</f>
        <v>-6.56283303730018</v>
      </c>
      <c r="O127" s="17"/>
    </row>
    <row r="128" customFormat="false" ht="23.85" hidden="false" customHeight="false" outlineLevel="0" collapsed="false">
      <c r="A128" s="49" t="n">
        <v>8</v>
      </c>
      <c r="B128" s="37" t="s">
        <v>122</v>
      </c>
      <c r="C128" s="50" t="n">
        <v>200</v>
      </c>
      <c r="D128" s="51" t="n">
        <v>1185.9</v>
      </c>
      <c r="E128" s="110" t="n">
        <f aca="false">SUM(січень!E127+лютий!E128)</f>
        <v>6584</v>
      </c>
      <c r="F128" s="110" t="n">
        <f aca="false">SUM(січень!F127+лютий!F128)</f>
        <v>0</v>
      </c>
      <c r="G128" s="110" t="n">
        <f aca="false">SUM(січень!G127+лютий!G128)</f>
        <v>5610.25</v>
      </c>
      <c r="H128" s="110" t="n">
        <f aca="false">SUM(січень!H127+лютий!H128)</f>
        <v>65.35</v>
      </c>
      <c r="I128" s="110" t="n">
        <f aca="false">SUM(січень!I127+лютий!I128)</f>
        <v>0</v>
      </c>
      <c r="J128" s="55" t="n">
        <f aca="false">K128/D128</f>
        <v>50.4944556876634</v>
      </c>
      <c r="K128" s="54" t="n">
        <f aca="false">L128+M128+E128</f>
        <v>59881.375</v>
      </c>
      <c r="L128" s="54" t="n">
        <f aca="false">F128*1163</f>
        <v>0</v>
      </c>
      <c r="M128" s="54" t="n">
        <f aca="false">G128*9.5</f>
        <v>53297.375</v>
      </c>
      <c r="N128" s="109" t="n">
        <f aca="false">лютий!J128-січень!J127</f>
        <v>-9.29056834471709</v>
      </c>
      <c r="O128" s="17"/>
    </row>
    <row r="129" customFormat="false" ht="13.8" hidden="false" customHeight="false" outlineLevel="0" collapsed="false">
      <c r="A129" s="49" t="n">
        <v>9</v>
      </c>
      <c r="B129" s="37" t="s">
        <v>123</v>
      </c>
      <c r="C129" s="50" t="n">
        <v>60</v>
      </c>
      <c r="D129" s="51" t="n">
        <v>938</v>
      </c>
      <c r="E129" s="110" t="n">
        <f aca="false">SUM(січень!E128+лютий!E129)</f>
        <v>3906.16</v>
      </c>
      <c r="F129" s="110" t="n">
        <f aca="false">SUM(січень!F128+лютий!F129)</f>
        <v>0</v>
      </c>
      <c r="G129" s="110" t="n">
        <f aca="false">SUM(січень!G128+лютий!G129)</f>
        <v>4751.88</v>
      </c>
      <c r="H129" s="110" t="n">
        <f aca="false">SUM(січень!H128+лютий!H129)</f>
        <v>50.14</v>
      </c>
      <c r="I129" s="110" t="n">
        <f aca="false">SUM(січень!I128+лютий!I129)</f>
        <v>0</v>
      </c>
      <c r="J129" s="55" t="n">
        <f aca="false">K129/D129</f>
        <v>52.291066098081</v>
      </c>
      <c r="K129" s="54" t="n">
        <f aca="false">L129+M129+E129</f>
        <v>49049.02</v>
      </c>
      <c r="L129" s="54" t="n">
        <f aca="false">F129*1163</f>
        <v>0</v>
      </c>
      <c r="M129" s="54" t="n">
        <f aca="false">G129*9.5</f>
        <v>45142.86</v>
      </c>
      <c r="N129" s="109" t="n">
        <f aca="false">лютий!J129-січень!J128</f>
        <v>-7.2857249466951</v>
      </c>
      <c r="O129" s="17"/>
    </row>
    <row r="130" customFormat="false" ht="24.35" hidden="false" customHeight="false" outlineLevel="0" collapsed="false">
      <c r="A130" s="49" t="n">
        <v>10</v>
      </c>
      <c r="B130" s="37" t="s">
        <v>124</v>
      </c>
      <c r="C130" s="50" t="n">
        <v>20</v>
      </c>
      <c r="D130" s="51" t="n">
        <v>552</v>
      </c>
      <c r="E130" s="110" t="n">
        <f aca="false">SUM(січень!E129+лютий!E130)</f>
        <v>1115.12</v>
      </c>
      <c r="F130" s="110" t="n">
        <f aca="false">SUM(січень!F129+лютий!F130)</f>
        <v>0</v>
      </c>
      <c r="G130" s="110" t="n">
        <f aca="false">SUM(січень!G129+лютий!G130)</f>
        <v>2655.81</v>
      </c>
      <c r="H130" s="110" t="n">
        <f aca="false">SUM(січень!H129+лютий!H130)</f>
        <v>0</v>
      </c>
      <c r="I130" s="110" t="n">
        <f aca="false">SUM(січень!I129+лютий!I130)</f>
        <v>0</v>
      </c>
      <c r="J130" s="55" t="n">
        <f aca="false">K130/D130</f>
        <v>47.7270199275362</v>
      </c>
      <c r="K130" s="54" t="n">
        <f aca="false">L130+M130+E130</f>
        <v>26345.315</v>
      </c>
      <c r="L130" s="54" t="n">
        <f aca="false">F130*1163</f>
        <v>0</v>
      </c>
      <c r="M130" s="54" t="n">
        <f aca="false">G130*9.5</f>
        <v>25230.195</v>
      </c>
      <c r="N130" s="109" t="n">
        <f aca="false">лютий!J130-січень!J129</f>
        <v>-7.46975543478261</v>
      </c>
      <c r="O130" s="17"/>
    </row>
    <row r="131" customFormat="false" ht="55.7" hidden="false" customHeight="true" outlineLevel="0" collapsed="false">
      <c r="A131" s="49" t="n">
        <v>11</v>
      </c>
      <c r="B131" s="37" t="s">
        <v>125</v>
      </c>
      <c r="C131" s="50" t="n">
        <v>158</v>
      </c>
      <c r="D131" s="51" t="n">
        <v>1599.27</v>
      </c>
      <c r="E131" s="110" t="n">
        <f aca="false">SUM(січень!E130+лютий!E131)</f>
        <v>15030.52</v>
      </c>
      <c r="F131" s="110" t="n">
        <f aca="false">SUM(січень!F130+лютий!F131)</f>
        <v>44.34</v>
      </c>
      <c r="G131" s="110" t="n">
        <f aca="false">SUM(січень!G130+лютий!G131)</f>
        <v>0</v>
      </c>
      <c r="H131" s="110" t="n">
        <f aca="false">SUM(січень!H130+лютий!H131)</f>
        <v>124.29</v>
      </c>
      <c r="I131" s="110" t="n">
        <f aca="false">SUM(січень!I130+лютий!I131)</f>
        <v>0</v>
      </c>
      <c r="J131" s="55" t="n">
        <f aca="false">K131/D131</f>
        <v>41.6427119873442</v>
      </c>
      <c r="K131" s="54" t="n">
        <f aca="false">L131+M131+E131</f>
        <v>66597.94</v>
      </c>
      <c r="L131" s="54" t="n">
        <f aca="false">F131*1163</f>
        <v>51567.42</v>
      </c>
      <c r="M131" s="54" t="n">
        <f aca="false">G131*9.5</f>
        <v>0</v>
      </c>
      <c r="N131" s="109" t="n">
        <f aca="false">лютий!J131-січень!J130</f>
        <v>-8.91984467913485</v>
      </c>
      <c r="O131" s="17"/>
    </row>
    <row r="132" customFormat="false" ht="16.4" hidden="false" customHeight="true" outlineLevel="0" collapsed="false">
      <c r="A132" s="49" t="n">
        <v>12</v>
      </c>
      <c r="B132" s="37" t="s">
        <v>126</v>
      </c>
      <c r="C132" s="50" t="n">
        <v>1060</v>
      </c>
      <c r="D132" s="51" t="n">
        <v>1559.27</v>
      </c>
      <c r="E132" s="110" t="n">
        <f aca="false">SUM(січень!E131+лютий!E132)</f>
        <v>4883.76</v>
      </c>
      <c r="F132" s="110" t="n">
        <f aca="false">SUM(січень!F131+лютий!F132)</f>
        <v>0</v>
      </c>
      <c r="G132" s="110" t="n">
        <f aca="false">SUM(січень!G131+лютий!G132)</f>
        <v>5562.46</v>
      </c>
      <c r="H132" s="110" t="n">
        <f aca="false">SUM(січень!H131+лютий!H132)</f>
        <v>151.38</v>
      </c>
      <c r="I132" s="110" t="n">
        <f aca="false">SUM(січень!I131+лютий!I132)</f>
        <v>0</v>
      </c>
      <c r="J132" s="55" t="n">
        <f aca="false">K132/D132</f>
        <v>37.0218948610568</v>
      </c>
      <c r="K132" s="54" t="n">
        <f aca="false">L132+M132+E132</f>
        <v>57727.13</v>
      </c>
      <c r="L132" s="54" t="n">
        <f aca="false">F132*1163</f>
        <v>0</v>
      </c>
      <c r="M132" s="54" t="n">
        <f aca="false">G132*9.5</f>
        <v>52843.37</v>
      </c>
      <c r="N132" s="109" t="n">
        <f aca="false">лютий!J132-січень!J131</f>
        <v>-8.7037459836975</v>
      </c>
      <c r="O132" s="17"/>
    </row>
    <row r="133" customFormat="false" ht="23.85" hidden="false" customHeight="false" outlineLevel="0" collapsed="false">
      <c r="A133" s="49" t="n">
        <v>13</v>
      </c>
      <c r="B133" s="37" t="s">
        <v>127</v>
      </c>
      <c r="C133" s="50"/>
      <c r="D133" s="51" t="n">
        <v>127.8</v>
      </c>
      <c r="E133" s="110" t="n">
        <f aca="false">SUM(січень!E132+лютий!E133)</f>
        <v>854.86</v>
      </c>
      <c r="F133" s="110" t="n">
        <f aca="false">SUM(січень!F132+лютий!F133)</f>
        <v>2.96</v>
      </c>
      <c r="G133" s="110" t="n">
        <f aca="false">SUM(січень!G132+лютий!G133)</f>
        <v>0</v>
      </c>
      <c r="H133" s="110" t="n">
        <f aca="false">SUM(січень!H132+лютий!H133)</f>
        <v>9.89</v>
      </c>
      <c r="I133" s="110" t="n">
        <f aca="false">SUM(січень!I132+лютий!I133)</f>
        <v>0</v>
      </c>
      <c r="J133" s="55" t="n">
        <f aca="false">K133/D133</f>
        <v>33.6255086071988</v>
      </c>
      <c r="K133" s="54" t="n">
        <f aca="false">L133+M133+E133</f>
        <v>4297.34</v>
      </c>
      <c r="L133" s="54" t="n">
        <f aca="false">F133*1163</f>
        <v>3442.48</v>
      </c>
      <c r="M133" s="54" t="n">
        <f aca="false">G133*9.5</f>
        <v>0</v>
      </c>
      <c r="N133" s="109" t="n">
        <f aca="false">лютий!J133-січень!J132</f>
        <v>-4.24600938967136</v>
      </c>
      <c r="O133" s="17"/>
    </row>
    <row r="134" customFormat="false" ht="23.85" hidden="false" customHeight="false" outlineLevel="0" collapsed="false">
      <c r="A134" s="49" t="n">
        <v>14</v>
      </c>
      <c r="B134" s="37" t="s">
        <v>128</v>
      </c>
      <c r="C134" s="59"/>
      <c r="D134" s="60" t="n">
        <v>606.3</v>
      </c>
      <c r="E134" s="110" t="n">
        <f aca="false">SUM(січень!E133+лютий!E134)</f>
        <v>8928.45</v>
      </c>
      <c r="F134" s="110" t="n">
        <f aca="false">SUM(січень!F133+лютий!F134)</f>
        <v>0</v>
      </c>
      <c r="G134" s="110" t="n">
        <f aca="false">SUM(січень!G133+лютий!G134)</f>
        <v>0</v>
      </c>
      <c r="H134" s="110" t="n">
        <f aca="false">SUM(січень!H133+лютий!H134)</f>
        <v>24.63</v>
      </c>
      <c r="I134" s="110" t="n">
        <f aca="false">SUM(січень!I133+лютий!I134)</f>
        <v>0</v>
      </c>
      <c r="J134" s="55" t="n">
        <f aca="false">K134/D134</f>
        <v>14.7261256803563</v>
      </c>
      <c r="K134" s="54" t="n">
        <f aca="false">L134+M134+E134</f>
        <v>8928.45</v>
      </c>
      <c r="L134" s="54" t="n">
        <f aca="false">F134*1163</f>
        <v>0</v>
      </c>
      <c r="M134" s="54" t="n">
        <f aca="false">G134*9.5</f>
        <v>0</v>
      </c>
      <c r="N134" s="109" t="n">
        <f aca="false">лютий!J134-січень!J133</f>
        <v>-1.09003793501567</v>
      </c>
      <c r="O134" s="17"/>
    </row>
    <row r="135" customFormat="false" ht="13.8" hidden="false" customHeight="false" outlineLevel="0" collapsed="false">
      <c r="A135" s="49" t="n">
        <v>15</v>
      </c>
      <c r="B135" s="37" t="s">
        <v>129</v>
      </c>
      <c r="C135" s="50" t="n">
        <v>10</v>
      </c>
      <c r="D135" s="50" t="n">
        <v>712.92</v>
      </c>
      <c r="E135" s="110" t="n">
        <f aca="false">SUM(січень!E134+лютий!E135)</f>
        <v>3207.83</v>
      </c>
      <c r="F135" s="110" t="n">
        <f aca="false">SUM(січень!F134+лютий!F135)</f>
        <v>0</v>
      </c>
      <c r="G135" s="110" t="n">
        <f aca="false">SUM(січень!G134+лютий!G135)</f>
        <v>0</v>
      </c>
      <c r="H135" s="110" t="n">
        <f aca="false">SUM(січень!H134+лютий!H135)</f>
        <v>38.22</v>
      </c>
      <c r="I135" s="110" t="n">
        <f aca="false">SUM(січень!I134+лютий!I135)</f>
        <v>0</v>
      </c>
      <c r="J135" s="55" t="n">
        <f aca="false">K135/D135</f>
        <v>4.49956516860237</v>
      </c>
      <c r="K135" s="54" t="n">
        <f aca="false">L135+M135+E135</f>
        <v>3207.83</v>
      </c>
      <c r="L135" s="54" t="n">
        <f aca="false">F135*1163</f>
        <v>0</v>
      </c>
      <c r="M135" s="54" t="n">
        <f aca="false">G135*9.5</f>
        <v>0</v>
      </c>
      <c r="N135" s="109" t="n">
        <f aca="false">лютий!J135-січень!J134</f>
        <v>-0.386509005217977</v>
      </c>
      <c r="O135" s="17"/>
    </row>
    <row r="136" customFormat="false" ht="23.85" hidden="false" customHeight="false" outlineLevel="0" collapsed="false">
      <c r="A136" s="49" t="n">
        <v>16</v>
      </c>
      <c r="B136" s="37" t="s">
        <v>130</v>
      </c>
      <c r="C136" s="50" t="n">
        <v>30</v>
      </c>
      <c r="D136" s="51" t="n">
        <v>350</v>
      </c>
      <c r="E136" s="110" t="n">
        <f aca="false">SUM(січень!E135+лютий!E136)</f>
        <v>117.34</v>
      </c>
      <c r="F136" s="110" t="n">
        <f aca="false">SUM(січень!F135+лютий!F136)</f>
        <v>0</v>
      </c>
      <c r="G136" s="110" t="n">
        <f aca="false">SUM(січень!G135+лютий!G136)</f>
        <v>120.32</v>
      </c>
      <c r="H136" s="110" t="n">
        <f aca="false">SUM(січень!H135+лютий!H136)</f>
        <v>0</v>
      </c>
      <c r="I136" s="110" t="n">
        <f aca="false">SUM(січень!I135+лютий!I136)</f>
        <v>0</v>
      </c>
      <c r="J136" s="55" t="n">
        <f aca="false">K136/D136</f>
        <v>3.60108571428571</v>
      </c>
      <c r="K136" s="54" t="n">
        <f aca="false">L136+M136+E136</f>
        <v>1260.38</v>
      </c>
      <c r="L136" s="54" t="n">
        <f aca="false">F136*1163</f>
        <v>0</v>
      </c>
      <c r="M136" s="54" t="n">
        <f aca="false">G136*9.5</f>
        <v>1143.04</v>
      </c>
      <c r="N136" s="109" t="n">
        <f aca="false">лютий!J136-січень!J135</f>
        <v>-0.924257142857143</v>
      </c>
      <c r="O136" s="17"/>
    </row>
    <row r="137" customFormat="false" ht="23.85" hidden="false" customHeight="false" outlineLevel="0" collapsed="false">
      <c r="A137" s="49" t="n">
        <v>17</v>
      </c>
      <c r="B137" s="37" t="s">
        <v>131</v>
      </c>
      <c r="C137" s="50"/>
      <c r="D137" s="51" t="n">
        <v>1166.8</v>
      </c>
      <c r="E137" s="110" t="n">
        <f aca="false">SUM(січень!E136+лютий!E137)</f>
        <v>1104.03</v>
      </c>
      <c r="F137" s="110" t="n">
        <f aca="false">SUM(січень!F136+лютий!F137)</f>
        <v>0</v>
      </c>
      <c r="G137" s="110" t="n">
        <f aca="false">SUM(січень!G136+лютий!G137)</f>
        <v>0</v>
      </c>
      <c r="H137" s="110" t="n">
        <f aca="false">SUM(січень!H136+лютий!H137)</f>
        <v>0</v>
      </c>
      <c r="I137" s="110" t="n">
        <f aca="false">SUM(січень!I136+лютий!I137)</f>
        <v>0</v>
      </c>
      <c r="J137" s="55" t="n">
        <f aca="false">K137/D137</f>
        <v>0.946203291052451</v>
      </c>
      <c r="K137" s="54" t="n">
        <f aca="false">L137+M137+E137</f>
        <v>1104.03</v>
      </c>
      <c r="L137" s="54" t="n">
        <f aca="false">F137*1163</f>
        <v>0</v>
      </c>
      <c r="M137" s="54" t="n">
        <f aca="false">G137*9.5</f>
        <v>0</v>
      </c>
      <c r="N137" s="109" t="n">
        <f aca="false">лютий!J137-січень!J136</f>
        <v>-0.0685378813849846</v>
      </c>
      <c r="O137" s="17"/>
    </row>
    <row r="138" customFormat="false" ht="13.8" hidden="false" customHeight="false" outlineLevel="0" collapsed="false">
      <c r="A138" s="62"/>
      <c r="B138" s="63" t="s">
        <v>66</v>
      </c>
      <c r="C138" s="64" t="n">
        <f aca="false">SUM(C121:C137)</f>
        <v>2451</v>
      </c>
      <c r="D138" s="64" t="n">
        <f aca="false">SUM(D121:D137)</f>
        <v>13509.46</v>
      </c>
      <c r="E138" s="64" t="n">
        <f aca="false">SUM(E121:E137)</f>
        <v>86082.77</v>
      </c>
      <c r="F138" s="64" t="n">
        <f aca="false">SUM(F121:F137)</f>
        <v>172.87</v>
      </c>
      <c r="G138" s="64" t="n">
        <f aca="false">SUM(G121:G137)</f>
        <v>28368.6</v>
      </c>
      <c r="H138" s="64" t="n">
        <f aca="false">SUM(H121:H137)</f>
        <v>764.03</v>
      </c>
      <c r="I138" s="65"/>
      <c r="J138" s="66"/>
      <c r="K138" s="66"/>
      <c r="L138" s="66"/>
      <c r="M138" s="67"/>
      <c r="N138" s="109"/>
      <c r="O138" s="17"/>
    </row>
    <row r="139" customFormat="false" ht="13.8" hidden="false" customHeight="false" outlineLevel="0" collapsed="false">
      <c r="A139" s="62"/>
      <c r="B139" s="63" t="s">
        <v>67</v>
      </c>
      <c r="C139" s="64"/>
      <c r="D139" s="64"/>
      <c r="E139" s="64"/>
      <c r="F139" s="64"/>
      <c r="G139" s="64"/>
      <c r="H139" s="64"/>
      <c r="I139" s="67"/>
      <c r="J139" s="68" t="n">
        <f aca="false">SUM(J121:J137)/17</f>
        <v>52.8827368881125</v>
      </c>
      <c r="K139" s="67"/>
      <c r="L139" s="67"/>
      <c r="M139" s="67"/>
      <c r="N139" s="109" t="n">
        <f aca="false">лютий!J139-січень!J138</f>
        <v>-12.4172846934303</v>
      </c>
      <c r="O139" s="17"/>
    </row>
    <row r="140" customFormat="false" ht="16.5" hidden="false" customHeight="true" outlineLevel="0" collapsed="false">
      <c r="N140" s="109"/>
      <c r="O140" s="17"/>
    </row>
    <row r="141" customFormat="false" ht="17.9" hidden="false" customHeight="true" outlineLevel="0" collapsed="false">
      <c r="N141" s="109"/>
      <c r="O141" s="17"/>
    </row>
    <row r="142" customFormat="false" ht="28.5" hidden="false" customHeight="true" outlineLevel="0" collapsed="false">
      <c r="A142" s="4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/>
      <c r="G142" s="5"/>
      <c r="H142" s="5"/>
      <c r="I142" s="5"/>
      <c r="J142" s="5" t="s">
        <v>6</v>
      </c>
      <c r="K142" s="5" t="s">
        <v>7</v>
      </c>
      <c r="L142" s="5"/>
      <c r="M142" s="5"/>
      <c r="N142" s="109"/>
      <c r="O142" s="17"/>
    </row>
    <row r="143" customFormat="false" ht="35.8" hidden="false" customHeight="false" outlineLevel="0" collapsed="false">
      <c r="A143" s="4"/>
      <c r="B143" s="5"/>
      <c r="C143" s="5"/>
      <c r="D143" s="5"/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5"/>
      <c r="K143" s="5" t="s">
        <v>13</v>
      </c>
      <c r="L143" s="5" t="s">
        <v>14</v>
      </c>
      <c r="M143" s="5" t="s">
        <v>15</v>
      </c>
      <c r="N143" s="109"/>
      <c r="O143" s="17"/>
    </row>
    <row r="144" customFormat="false" ht="13.8" hidden="false" customHeight="false" outlineLevel="0" collapsed="false">
      <c r="A144" s="101" t="s">
        <v>132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9"/>
      <c r="O144" s="17"/>
    </row>
    <row r="145" customFormat="false" ht="38.05" hidden="false" customHeight="true" outlineLevel="0" collapsed="false">
      <c r="A145" s="69" t="n">
        <v>1</v>
      </c>
      <c r="B145" s="111" t="s">
        <v>133</v>
      </c>
      <c r="C145" s="71" t="n">
        <v>756</v>
      </c>
      <c r="D145" s="71" t="n">
        <v>8204.3</v>
      </c>
      <c r="E145" s="110" t="n">
        <f aca="false">SUM(січень!E144+лютий!E145)</f>
        <v>16628.09</v>
      </c>
      <c r="F145" s="110" t="n">
        <f aca="false">SUM(січень!F144+лютий!F145)</f>
        <v>841.53</v>
      </c>
      <c r="G145" s="110" t="n">
        <f aca="false">SUM(січень!G144+лютий!G145)</f>
        <v>0</v>
      </c>
      <c r="H145" s="110" t="n">
        <f aca="false">SUM(січень!H144+лютий!H145)</f>
        <v>463.56</v>
      </c>
      <c r="I145" s="110" t="n">
        <f aca="false">SUM(січень!I144+лютий!I145)</f>
        <v>0</v>
      </c>
      <c r="J145" s="72" t="n">
        <f aca="false">K145/D145</f>
        <v>121.317782138635</v>
      </c>
      <c r="K145" s="57" t="n">
        <f aca="false">L145+M145+E145</f>
        <v>995327.48</v>
      </c>
      <c r="L145" s="57" t="n">
        <f aca="false">F145*1163</f>
        <v>978699.39</v>
      </c>
      <c r="M145" s="57" t="n">
        <f aca="false">G145*9.5</f>
        <v>0</v>
      </c>
      <c r="N145" s="109" t="n">
        <f aca="false">лютий!J145-січень!J144</f>
        <v>-15.9478419853004</v>
      </c>
      <c r="O145" s="17"/>
    </row>
    <row r="146" customFormat="false" ht="26.85" hidden="false" customHeight="true" outlineLevel="0" collapsed="false">
      <c r="A146" s="69" t="n">
        <v>2</v>
      </c>
      <c r="B146" s="111" t="s">
        <v>134</v>
      </c>
      <c r="C146" s="71" t="n">
        <v>810</v>
      </c>
      <c r="D146" s="71" t="n">
        <v>11225.1</v>
      </c>
      <c r="E146" s="110" t="n">
        <f aca="false">SUM(січень!E145+лютий!E146)</f>
        <v>42496.69</v>
      </c>
      <c r="F146" s="110" t="n">
        <f aca="false">SUM(січень!F145+лютий!F146)</f>
        <v>425.97</v>
      </c>
      <c r="G146" s="110" t="n">
        <f aca="false">SUM(січень!G145+лютий!G146)</f>
        <v>10856.29</v>
      </c>
      <c r="H146" s="110" t="n">
        <f aca="false">SUM(січень!H145+лютий!H146)</f>
        <v>2299.27</v>
      </c>
      <c r="I146" s="110" t="n">
        <f aca="false">SUM(січень!I145+лютий!I146)</f>
        <v>0</v>
      </c>
      <c r="J146" s="72" t="n">
        <f aca="false">K146/D146</f>
        <v>57.1072467060427</v>
      </c>
      <c r="K146" s="57" t="n">
        <f aca="false">L146+M146+E146</f>
        <v>641034.555</v>
      </c>
      <c r="L146" s="57" t="n">
        <f aca="false">F146*1163</f>
        <v>495403.11</v>
      </c>
      <c r="M146" s="57" t="n">
        <f aca="false">G146*9.5</f>
        <v>103134.755</v>
      </c>
      <c r="N146" s="109" t="n">
        <f aca="false">лютий!J146-січень!J145</f>
        <v>-27.6238924374838</v>
      </c>
      <c r="O146" s="17"/>
    </row>
    <row r="147" customFormat="false" ht="31.3" hidden="false" customHeight="true" outlineLevel="0" collapsed="false">
      <c r="A147" s="69" t="n">
        <v>3</v>
      </c>
      <c r="B147" s="111" t="s">
        <v>135</v>
      </c>
      <c r="C147" s="71" t="n">
        <v>50</v>
      </c>
      <c r="D147" s="71" t="n">
        <v>459.1</v>
      </c>
      <c r="E147" s="110" t="n">
        <f aca="false">SUM(січень!E146+лютий!E147)</f>
        <v>1735.17</v>
      </c>
      <c r="F147" s="110" t="n">
        <f aca="false">SUM(січень!F146+лютий!F147)</f>
        <v>0</v>
      </c>
      <c r="G147" s="110" t="n">
        <f aca="false">SUM(січень!G146+лютий!G147)</f>
        <v>3116.21</v>
      </c>
      <c r="H147" s="110" t="n">
        <f aca="false">SUM(січень!H146+лютий!H147)</f>
        <v>0</v>
      </c>
      <c r="I147" s="110" t="n">
        <f aca="false">SUM(січень!I146+лютий!I147)</f>
        <v>0</v>
      </c>
      <c r="J147" s="72" t="n">
        <f aca="false">K147/D147</f>
        <v>68.2621759965149</v>
      </c>
      <c r="K147" s="57" t="n">
        <f aca="false">L147+M147+E147</f>
        <v>31339.165</v>
      </c>
      <c r="L147" s="57" t="n">
        <f aca="false">F147*1163</f>
        <v>0</v>
      </c>
      <c r="M147" s="57" t="n">
        <f aca="false">G147*9.5</f>
        <v>29603.995</v>
      </c>
      <c r="N147" s="109" t="n">
        <f aca="false">лютий!J147-січень!J146</f>
        <v>-10.7626334131997</v>
      </c>
      <c r="O147" s="17"/>
    </row>
    <row r="148" customFormat="false" ht="27.35" hidden="false" customHeight="true" outlineLevel="0" collapsed="false">
      <c r="A148" s="69" t="n">
        <v>4</v>
      </c>
      <c r="B148" s="111" t="s">
        <v>136</v>
      </c>
      <c r="C148" s="71" t="n">
        <v>40</v>
      </c>
      <c r="D148" s="71" t="n">
        <v>193</v>
      </c>
      <c r="E148" s="110" t="n">
        <f aca="false">SUM(січень!E147+лютий!E148)</f>
        <v>978</v>
      </c>
      <c r="F148" s="110" t="n">
        <f aca="false">SUM(січень!F147+лютий!F148)</f>
        <v>0</v>
      </c>
      <c r="G148" s="110" t="n">
        <f aca="false">SUM(січень!G147+лютий!G148)</f>
        <v>1100.49</v>
      </c>
      <c r="H148" s="110" t="n">
        <f aca="false">SUM(січень!H147+лютий!H148)</f>
        <v>15.27</v>
      </c>
      <c r="I148" s="110" t="n">
        <f aca="false">SUM(січень!I147+лютий!I148)</f>
        <v>0</v>
      </c>
      <c r="J148" s="72" t="n">
        <f aca="false">K148/D148</f>
        <v>59.2365544041451</v>
      </c>
      <c r="K148" s="57" t="n">
        <f aca="false">L148+M148+E148</f>
        <v>11432.655</v>
      </c>
      <c r="L148" s="57" t="n">
        <f aca="false">F148*1163</f>
        <v>0</v>
      </c>
      <c r="M148" s="57" t="n">
        <f aca="false">G148*9.5</f>
        <v>10454.655</v>
      </c>
      <c r="N148" s="109" t="n">
        <f aca="false">лютий!J148-січень!J147</f>
        <v>-14.1615284974093</v>
      </c>
      <c r="O148" s="17"/>
    </row>
    <row r="149" customFormat="false" ht="28.35" hidden="false" customHeight="true" outlineLevel="0" collapsed="false">
      <c r="A149" s="69" t="n">
        <v>5</v>
      </c>
      <c r="B149" s="111" t="s">
        <v>137</v>
      </c>
      <c r="C149" s="73" t="n">
        <v>135</v>
      </c>
      <c r="D149" s="71" t="n">
        <v>823</v>
      </c>
      <c r="E149" s="110" t="n">
        <f aca="false">SUM(січень!E148+лютий!E149)</f>
        <v>7199.2</v>
      </c>
      <c r="F149" s="110" t="n">
        <f aca="false">SUM(січень!F148+лютий!F149)</f>
        <v>32.98</v>
      </c>
      <c r="G149" s="110" t="n">
        <f aca="false">SUM(січень!G148+лютий!G149)</f>
        <v>0</v>
      </c>
      <c r="H149" s="110" t="n">
        <f aca="false">SUM(січень!H148+лютий!H149)</f>
        <v>45.14</v>
      </c>
      <c r="I149" s="110" t="n">
        <f aca="false">SUM(січень!I148+лютий!I149)</f>
        <v>20.07</v>
      </c>
      <c r="J149" s="72" t="n">
        <f aca="false">K149/D149</f>
        <v>55.3522964763062</v>
      </c>
      <c r="K149" s="57" t="n">
        <f aca="false">L149+M149+E149</f>
        <v>45554.94</v>
      </c>
      <c r="L149" s="57" t="n">
        <f aca="false">F149*1163</f>
        <v>38355.74</v>
      </c>
      <c r="M149" s="57" t="n">
        <f aca="false">G149*9.5</f>
        <v>0</v>
      </c>
      <c r="N149" s="109" t="n">
        <f aca="false">лютий!J149-січень!J148</f>
        <v>-12.036184690158</v>
      </c>
      <c r="O149" s="17"/>
    </row>
    <row r="150" customFormat="false" ht="24.85" hidden="false" customHeight="true" outlineLevel="0" collapsed="false">
      <c r="A150" s="69" t="n">
        <v>6</v>
      </c>
      <c r="B150" s="111" t="s">
        <v>138</v>
      </c>
      <c r="C150" s="71" t="n">
        <v>761</v>
      </c>
      <c r="D150" s="71" t="n">
        <v>2161.7</v>
      </c>
      <c r="E150" s="110" t="n">
        <f aca="false">SUM(січень!E149+лютий!E150)</f>
        <v>8750.09</v>
      </c>
      <c r="F150" s="110" t="n">
        <f aca="false">SUM(січень!F149+лютий!F150)</f>
        <v>80.93</v>
      </c>
      <c r="G150" s="110" t="n">
        <f aca="false">SUM(січень!G149+лютий!G150)</f>
        <v>0</v>
      </c>
      <c r="H150" s="110" t="n">
        <f aca="false">SUM(січень!H149+лютий!H150)</f>
        <v>198</v>
      </c>
      <c r="I150" s="110" t="n">
        <f aca="false">SUM(січень!I149+лютий!I150)</f>
        <v>0</v>
      </c>
      <c r="J150" s="72" t="n">
        <f aca="false">K150/D150</f>
        <v>47.5883240042559</v>
      </c>
      <c r="K150" s="57" t="n">
        <f aca="false">L150+M150+E150</f>
        <v>102871.68</v>
      </c>
      <c r="L150" s="57" t="n">
        <f aca="false">F150*1163</f>
        <v>94121.59</v>
      </c>
      <c r="M150" s="57" t="n">
        <f aca="false">G150*9.5</f>
        <v>0</v>
      </c>
      <c r="N150" s="109" t="n">
        <f aca="false">лютий!J150-січень!J149</f>
        <v>-9.51653790997826</v>
      </c>
      <c r="O150" s="17"/>
    </row>
    <row r="151" customFormat="false" ht="24.35" hidden="false" customHeight="true" outlineLevel="0" collapsed="false">
      <c r="A151" s="69" t="n">
        <v>7</v>
      </c>
      <c r="B151" s="111" t="s">
        <v>139</v>
      </c>
      <c r="C151" s="71" t="n">
        <v>125</v>
      </c>
      <c r="D151" s="71" t="n">
        <v>616.3</v>
      </c>
      <c r="E151" s="110" t="n">
        <f aca="false">SUM(січень!E150+лютий!E151)</f>
        <v>3661.11</v>
      </c>
      <c r="F151" s="110" t="n">
        <f aca="false">SUM(січень!F150+лютий!F151)</f>
        <v>22.07</v>
      </c>
      <c r="G151" s="110" t="n">
        <f aca="false">SUM(січень!G150+лютий!G151)</f>
        <v>0</v>
      </c>
      <c r="H151" s="110" t="n">
        <f aca="false">SUM(січень!H150+лютий!H151)</f>
        <v>44.89</v>
      </c>
      <c r="I151" s="110" t="n">
        <f aca="false">SUM(січень!I150+лютий!I151)</f>
        <v>0</v>
      </c>
      <c r="J151" s="72" t="n">
        <f aca="false">K151/D151</f>
        <v>47.5880577640759</v>
      </c>
      <c r="K151" s="57" t="n">
        <f aca="false">L151+M151+E151</f>
        <v>29328.52</v>
      </c>
      <c r="L151" s="57" t="n">
        <f aca="false">F151*1163</f>
        <v>25667.41</v>
      </c>
      <c r="M151" s="57" t="n">
        <f aca="false">G151*9.5</f>
        <v>0</v>
      </c>
      <c r="N151" s="109" t="n">
        <f aca="false">лютий!J151-січень!J150</f>
        <v>-5.47704040240143</v>
      </c>
      <c r="O151" s="17"/>
    </row>
    <row r="152" customFormat="false" ht="36.8" hidden="false" customHeight="true" outlineLevel="0" collapsed="false">
      <c r="A152" s="69" t="n">
        <v>8</v>
      </c>
      <c r="B152" s="111" t="s">
        <v>140</v>
      </c>
      <c r="C152" s="71" t="n">
        <v>1995</v>
      </c>
      <c r="D152" s="71" t="n">
        <v>20329.4</v>
      </c>
      <c r="E152" s="110" t="n">
        <f aca="false">SUM(січень!E151+лютий!E152)</f>
        <v>74103.11</v>
      </c>
      <c r="F152" s="110" t="n">
        <f aca="false">SUM(січень!F151+лютий!F152)</f>
        <v>662.02</v>
      </c>
      <c r="G152" s="110" t="n">
        <f aca="false">SUM(січень!G151+лютий!G152)</f>
        <v>0</v>
      </c>
      <c r="H152" s="110" t="n">
        <f aca="false">SUM(січень!H151+лютий!H152)</f>
        <v>7449.54</v>
      </c>
      <c r="I152" s="110" t="n">
        <f aca="false">SUM(січень!I151+лютий!I152)</f>
        <v>0</v>
      </c>
      <c r="J152" s="72" t="n">
        <f aca="false">K152/D152</f>
        <v>41.5178200045255</v>
      </c>
      <c r="K152" s="57" t="n">
        <f aca="false">L152+M152+E152</f>
        <v>844032.37</v>
      </c>
      <c r="L152" s="57" t="n">
        <f aca="false">F152*1163</f>
        <v>769929.26</v>
      </c>
      <c r="M152" s="57" t="n">
        <f aca="false">G152*9.5</f>
        <v>0</v>
      </c>
      <c r="N152" s="109" t="n">
        <f aca="false">лютий!J152-січень!J151</f>
        <v>-10.3533645852804</v>
      </c>
      <c r="O152" s="17"/>
    </row>
    <row r="153" customFormat="false" ht="35.8" hidden="false" customHeight="false" outlineLevel="0" collapsed="false">
      <c r="A153" s="69" t="n">
        <v>9</v>
      </c>
      <c r="B153" s="111" t="s">
        <v>141</v>
      </c>
      <c r="C153" s="71" t="n">
        <v>1031</v>
      </c>
      <c r="D153" s="71" t="n">
        <v>4949.65</v>
      </c>
      <c r="E153" s="110" t="n">
        <f aca="false">SUM(січень!E152+лютий!E153)</f>
        <v>26714.59</v>
      </c>
      <c r="F153" s="110" t="n">
        <f aca="false">SUM(січень!F152+лютий!F153)</f>
        <v>174.31</v>
      </c>
      <c r="G153" s="110" t="n">
        <f aca="false">SUM(січень!G152+лютий!G153)</f>
        <v>0</v>
      </c>
      <c r="H153" s="110" t="n">
        <f aca="false">SUM(січень!H152+лютий!H153)</f>
        <v>551.41</v>
      </c>
      <c r="I153" s="110" t="n">
        <f aca="false">SUM(січень!I152+лютий!I153)</f>
        <v>0</v>
      </c>
      <c r="J153" s="72" t="n">
        <f aca="false">K153/D153</f>
        <v>46.3542109038013</v>
      </c>
      <c r="K153" s="57" t="n">
        <f aca="false">L153+M153+E153</f>
        <v>229437.12</v>
      </c>
      <c r="L153" s="57" t="n">
        <f aca="false">F153*1163</f>
        <v>202722.53</v>
      </c>
      <c r="M153" s="57" t="n">
        <f aca="false">G153*9.5</f>
        <v>0</v>
      </c>
      <c r="N153" s="109" t="n">
        <f aca="false">лютий!J153-січень!J152</f>
        <v>-3.86018001272817</v>
      </c>
      <c r="O153" s="17"/>
    </row>
    <row r="154" customFormat="false" ht="24.85" hidden="false" customHeight="true" outlineLevel="0" collapsed="false">
      <c r="A154" s="69" t="n">
        <v>10</v>
      </c>
      <c r="B154" s="111" t="s">
        <v>142</v>
      </c>
      <c r="C154" s="71" t="n">
        <v>1125</v>
      </c>
      <c r="D154" s="71" t="n">
        <v>9098.4</v>
      </c>
      <c r="E154" s="110" t="n">
        <f aca="false">SUM(січень!E153+лютий!E154)</f>
        <v>33012.73</v>
      </c>
      <c r="F154" s="110" t="n">
        <f aca="false">SUM(січень!F153+лютий!F154)</f>
        <v>311.71</v>
      </c>
      <c r="G154" s="110" t="n">
        <f aca="false">SUM(січень!G153+лютий!G154)</f>
        <v>0</v>
      </c>
      <c r="H154" s="110" t="n">
        <f aca="false">SUM(січень!H153+лютий!H154)</f>
        <v>893.5</v>
      </c>
      <c r="I154" s="110" t="n">
        <f aca="false">SUM(січень!I153+лютий!I154)</f>
        <v>42.08</v>
      </c>
      <c r="J154" s="72" t="n">
        <f aca="false">K154/D154</f>
        <v>43.4726391453442</v>
      </c>
      <c r="K154" s="57" t="n">
        <f aca="false">L154+M154+E154</f>
        <v>395531.46</v>
      </c>
      <c r="L154" s="57" t="n">
        <f aca="false">F154*1163</f>
        <v>362518.73</v>
      </c>
      <c r="M154" s="57" t="n">
        <f aca="false">G154*9.5</f>
        <v>0</v>
      </c>
      <c r="N154" s="109" t="n">
        <f aca="false">лютий!J154-січень!J153</f>
        <v>-5.19796008089335</v>
      </c>
      <c r="O154" s="17"/>
    </row>
    <row r="155" customFormat="false" ht="34.8" hidden="false" customHeight="false" outlineLevel="0" collapsed="false">
      <c r="A155" s="69" t="n">
        <v>11</v>
      </c>
      <c r="B155" s="111" t="s">
        <v>143</v>
      </c>
      <c r="C155" s="71" t="n">
        <v>910</v>
      </c>
      <c r="D155" s="71" t="n">
        <v>2539.5</v>
      </c>
      <c r="E155" s="110" t="n">
        <f aca="false">SUM(січень!E154+лютий!E155)</f>
        <v>14485.54</v>
      </c>
      <c r="F155" s="110" t="n">
        <f aca="false">SUM(січень!F154+лютий!F155)</f>
        <v>45.95</v>
      </c>
      <c r="G155" s="110" t="n">
        <f aca="false">SUM(січень!G154+лютий!G155)</f>
        <v>36.08</v>
      </c>
      <c r="H155" s="110" t="n">
        <f aca="false">SUM(січень!H154+лютий!H155)</f>
        <v>363.19</v>
      </c>
      <c r="I155" s="110" t="n">
        <f aca="false">SUM(січень!I154+лютий!I155)</f>
        <v>0</v>
      </c>
      <c r="J155" s="72" t="n">
        <f aca="false">K155/D155</f>
        <v>26.882516243355</v>
      </c>
      <c r="K155" s="57" t="n">
        <f aca="false">L155+M155+E155</f>
        <v>68268.15</v>
      </c>
      <c r="L155" s="57" t="n">
        <f aca="false">F155*1163</f>
        <v>53439.85</v>
      </c>
      <c r="M155" s="57" t="n">
        <f aca="false">G155*9.5</f>
        <v>342.76</v>
      </c>
      <c r="N155" s="109" t="n">
        <f aca="false">лютий!J155-січень!J154</f>
        <v>-4.08446544595393</v>
      </c>
      <c r="O155" s="17"/>
    </row>
    <row r="156" customFormat="false" ht="24.35" hidden="false" customHeight="false" outlineLevel="0" collapsed="false">
      <c r="A156" s="69" t="n">
        <v>12</v>
      </c>
      <c r="B156" s="111" t="s">
        <v>144</v>
      </c>
      <c r="C156" s="71" t="n">
        <v>130</v>
      </c>
      <c r="D156" s="71" t="n">
        <v>2840.4</v>
      </c>
      <c r="E156" s="110" t="n">
        <f aca="false">SUM(січень!E155+лютий!E156)</f>
        <v>20384.8</v>
      </c>
      <c r="F156" s="110" t="n">
        <f aca="false">SUM(січень!F155+лютий!F156)</f>
        <v>0</v>
      </c>
      <c r="G156" s="110" t="n">
        <f aca="false">SUM(січень!G155+лютий!G156)</f>
        <v>0</v>
      </c>
      <c r="H156" s="110" t="n">
        <f aca="false">SUM(січень!H155+лютий!H156)</f>
        <v>466.26</v>
      </c>
      <c r="I156" s="110" t="n">
        <f aca="false">SUM(січень!I155+лютий!I156)</f>
        <v>0</v>
      </c>
      <c r="J156" s="72" t="n">
        <f aca="false">K156/D156</f>
        <v>7.17673567103225</v>
      </c>
      <c r="K156" s="57" t="n">
        <f aca="false">L156+M156+E156</f>
        <v>20384.8</v>
      </c>
      <c r="L156" s="57" t="n">
        <f aca="false">F156*1163</f>
        <v>0</v>
      </c>
      <c r="M156" s="57" t="n">
        <f aca="false">G156*9.5</f>
        <v>0</v>
      </c>
      <c r="N156" s="109" t="n">
        <f aca="false">лютий!J156-січень!J155</f>
        <v>-0.139895789325447</v>
      </c>
      <c r="O156" s="17"/>
    </row>
    <row r="157" customFormat="false" ht="24.35" hidden="false" customHeight="false" outlineLevel="0" collapsed="false">
      <c r="A157" s="69" t="n">
        <v>13</v>
      </c>
      <c r="B157" s="111" t="s">
        <v>145</v>
      </c>
      <c r="C157" s="71" t="n">
        <v>50</v>
      </c>
      <c r="D157" s="71" t="n">
        <v>204.2</v>
      </c>
      <c r="E157" s="110" t="n">
        <f aca="false">SUM(січень!E156+лютий!E157)</f>
        <v>818.27</v>
      </c>
      <c r="F157" s="110" t="n">
        <f aca="false">SUM(січень!F156+лютий!F157)</f>
        <v>0</v>
      </c>
      <c r="G157" s="110" t="n">
        <f aca="false">SUM(січень!G156+лютий!G157)</f>
        <v>0</v>
      </c>
      <c r="H157" s="110" t="n">
        <f aca="false">SUM(січень!H156+лютий!H157)</f>
        <v>23.07</v>
      </c>
      <c r="I157" s="110" t="n">
        <f aca="false">SUM(січень!I156+лютий!I157)</f>
        <v>0</v>
      </c>
      <c r="J157" s="72" t="n">
        <f aca="false">K157/D157</f>
        <v>4.00719882468168</v>
      </c>
      <c r="K157" s="57" t="n">
        <f aca="false">L157+M157+E157</f>
        <v>818.27</v>
      </c>
      <c r="L157" s="57" t="n">
        <f aca="false">F157*1163</f>
        <v>0</v>
      </c>
      <c r="M157" s="57" t="n">
        <f aca="false">G157*9.5</f>
        <v>0</v>
      </c>
      <c r="N157" s="109" t="n">
        <f aca="false">лютий!J157-січень!J156</f>
        <v>-0.152938295788443</v>
      </c>
      <c r="O157" s="17"/>
    </row>
    <row r="158" customFormat="false" ht="13.8" hidden="false" customHeight="false" outlineLevel="0" collapsed="false">
      <c r="A158" s="62"/>
      <c r="B158" s="63" t="s">
        <v>66</v>
      </c>
      <c r="C158" s="64" t="n">
        <f aca="false">SUM(C145:C157)</f>
        <v>7918</v>
      </c>
      <c r="D158" s="64" t="n">
        <f aca="false">SUM(D145:D157)</f>
        <v>63644.05</v>
      </c>
      <c r="E158" s="74" t="n">
        <f aca="false">SUM(E145:E157)</f>
        <v>250967.39</v>
      </c>
      <c r="F158" s="74" t="n">
        <f aca="false">SUM(F145:F157)</f>
        <v>2597.47</v>
      </c>
      <c r="G158" s="74" t="n">
        <f aca="false">SUM(G145:G157)</f>
        <v>15109.07</v>
      </c>
      <c r="H158" s="74" t="n">
        <f aca="false">SUM(H145:H157)</f>
        <v>12813.1</v>
      </c>
      <c r="I158" s="75" t="n">
        <f aca="false">SUM(I145:I157)</f>
        <v>62.15</v>
      </c>
      <c r="J158" s="67"/>
      <c r="K158" s="67"/>
      <c r="L158" s="67"/>
      <c r="M158" s="67"/>
      <c r="N158" s="109"/>
      <c r="O158" s="76"/>
    </row>
    <row r="159" customFormat="false" ht="13.8" hidden="false" customHeight="false" outlineLevel="0" collapsed="false">
      <c r="A159" s="62"/>
      <c r="B159" s="63" t="s">
        <v>67</v>
      </c>
      <c r="C159" s="64"/>
      <c r="D159" s="64"/>
      <c r="E159" s="64"/>
      <c r="F159" s="64"/>
      <c r="G159" s="64"/>
      <c r="H159" s="64"/>
      <c r="I159" s="77"/>
      <c r="J159" s="77" t="n">
        <f aca="false">SUM(J145:J157)/13</f>
        <v>48.1433506371319</v>
      </c>
      <c r="K159" s="67"/>
      <c r="L159" s="67"/>
      <c r="M159" s="67"/>
      <c r="N159" s="109" t="n">
        <f aca="false">лютий!J159-січень!J158</f>
        <v>-9.17803565737698</v>
      </c>
      <c r="O159" s="76"/>
    </row>
    <row r="160" customFormat="false" ht="14.25" hidden="false" customHeight="tru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N160" s="109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13.8" hidden="true" customHeight="false" outlineLevel="0" collapsed="false">
      <c r="C162" s="44"/>
      <c r="D162" s="44"/>
      <c r="E162" s="44"/>
      <c r="F162" s="44"/>
      <c r="G162" s="44"/>
      <c r="H162" s="44"/>
      <c r="I162" s="44"/>
      <c r="J162" s="44"/>
      <c r="K162" s="46"/>
      <c r="L162" s="46"/>
      <c r="M162" s="46"/>
      <c r="O162" s="76"/>
    </row>
    <row r="163" customFormat="false" ht="7.45" hidden="false" customHeight="true" outlineLevel="0" collapsed="false">
      <c r="F163" s="23"/>
      <c r="H163" s="44"/>
      <c r="I163" s="44"/>
      <c r="J163" s="44"/>
      <c r="N163" s="109"/>
      <c r="O163" s="76"/>
    </row>
    <row r="164" customFormat="false" ht="7.45" hidden="false" customHeight="true" outlineLevel="0" collapsed="false">
      <c r="H164" s="44"/>
      <c r="I164" s="44"/>
      <c r="J164" s="44"/>
      <c r="N164" s="109"/>
      <c r="O164" s="76"/>
    </row>
    <row r="165" customFormat="false" ht="7.45" hidden="false" customHeight="true" outlineLevel="0" collapsed="false">
      <c r="H165" s="44"/>
      <c r="I165" s="44"/>
      <c r="J165" s="44"/>
      <c r="N165" s="109"/>
      <c r="O165" s="76"/>
    </row>
    <row r="166" customFormat="false" ht="25.5" hidden="false" customHeight="true" outlineLevel="0" collapsed="false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/>
      <c r="G166" s="5"/>
      <c r="H166" s="5"/>
      <c r="I166" s="5"/>
      <c r="J166" s="5" t="s">
        <v>6</v>
      </c>
      <c r="K166" s="5" t="s">
        <v>7</v>
      </c>
      <c r="L166" s="5"/>
      <c r="M166" s="5"/>
      <c r="N166" s="109"/>
      <c r="O166" s="76"/>
    </row>
    <row r="167" customFormat="false" ht="35.8" hidden="false" customHeight="false" outlineLevel="0" collapsed="false">
      <c r="A167" s="4"/>
      <c r="B167" s="5"/>
      <c r="C167" s="5"/>
      <c r="D167" s="5"/>
      <c r="E167" s="5" t="s">
        <v>8</v>
      </c>
      <c r="F167" s="5" t="s">
        <v>9</v>
      </c>
      <c r="G167" s="5" t="s">
        <v>10</v>
      </c>
      <c r="H167" s="5" t="s">
        <v>11</v>
      </c>
      <c r="I167" s="5" t="s">
        <v>12</v>
      </c>
      <c r="J167" s="5"/>
      <c r="K167" s="5" t="s">
        <v>13</v>
      </c>
      <c r="L167" s="5" t="s">
        <v>14</v>
      </c>
      <c r="M167" s="5" t="s">
        <v>15</v>
      </c>
      <c r="N167" s="109"/>
      <c r="O167" s="76"/>
    </row>
    <row r="168" customFormat="false" ht="13.8" hidden="false" customHeight="false" outlineLevel="0" collapsed="false">
      <c r="A168" s="101" t="s">
        <v>146</v>
      </c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9"/>
      <c r="O168" s="76"/>
    </row>
    <row r="169" customFormat="false" ht="17.15" hidden="false" customHeight="true" outlineLevel="0" collapsed="false">
      <c r="A169" s="49" t="n">
        <v>1</v>
      </c>
      <c r="B169" s="37" t="s">
        <v>147</v>
      </c>
      <c r="C169" s="50" t="n">
        <v>50</v>
      </c>
      <c r="D169" s="50" t="n">
        <v>122.1</v>
      </c>
      <c r="E169" s="112" t="n">
        <f aca="false">SUM(січень!E168+лютий!E169)</f>
        <v>10009.57</v>
      </c>
      <c r="F169" s="112" t="n">
        <f aca="false">SUM(січень!F168+лютий!F169)</f>
        <v>0</v>
      </c>
      <c r="G169" s="112" t="n">
        <f aca="false">SUM(січень!G168+лютий!G169)</f>
        <v>0</v>
      </c>
      <c r="H169" s="112" t="n">
        <f aca="false">SUM(січень!H168+лютий!H169)</f>
        <v>0</v>
      </c>
      <c r="I169" s="112" t="n">
        <f aca="false">SUM(січень!I168+лютий!I169)</f>
        <v>0</v>
      </c>
      <c r="J169" s="81" t="n">
        <f aca="false">K169/D169</f>
        <v>81.9784602784603</v>
      </c>
      <c r="K169" s="82" t="n">
        <f aca="false">L169+M169+E169</f>
        <v>10009.57</v>
      </c>
      <c r="L169" s="83" t="n">
        <f aca="false">F169*1163</f>
        <v>0</v>
      </c>
      <c r="M169" s="83" t="n">
        <f aca="false">G169*9.5</f>
        <v>0</v>
      </c>
      <c r="N169" s="109" t="n">
        <f aca="false">лютий!J169-січень!J168</f>
        <v>-18.4906633906634</v>
      </c>
      <c r="O169" s="76"/>
    </row>
    <row r="170" customFormat="false" ht="24.35" hidden="false" customHeight="false" outlineLevel="0" collapsed="false">
      <c r="A170" s="49" t="n">
        <v>2</v>
      </c>
      <c r="B170" s="37" t="s">
        <v>148</v>
      </c>
      <c r="C170" s="50" t="n">
        <v>50</v>
      </c>
      <c r="D170" s="50" t="n">
        <v>426.8</v>
      </c>
      <c r="E170" s="112" t="n">
        <f aca="false">SUM(січень!E169+лютий!E170)</f>
        <v>1144.51</v>
      </c>
      <c r="F170" s="112" t="n">
        <f aca="false">SUM(січень!F169+лютий!F170)</f>
        <v>24.34</v>
      </c>
      <c r="G170" s="112" t="n">
        <f aca="false">SUM(січень!G169+лютий!G170)</f>
        <v>0</v>
      </c>
      <c r="H170" s="112" t="n">
        <f aca="false">SUM(січень!H169+лютий!H170)</f>
        <v>10</v>
      </c>
      <c r="I170" s="112" t="n">
        <f aca="false">SUM(січень!I169+лютий!I170)</f>
        <v>1.15</v>
      </c>
      <c r="J170" s="81" t="n">
        <f aca="false">K170/D170</f>
        <v>69.0063964386129</v>
      </c>
      <c r="K170" s="82" t="n">
        <f aca="false">L170+M170+E170</f>
        <v>29451.93</v>
      </c>
      <c r="L170" s="82" t="n">
        <f aca="false">F170*1163</f>
        <v>28307.42</v>
      </c>
      <c r="M170" s="83" t="n">
        <f aca="false">G170*9.5</f>
        <v>0</v>
      </c>
      <c r="N170" s="109" t="n">
        <f aca="false">лютий!J170-січень!J169</f>
        <v>-13.4220946579194</v>
      </c>
      <c r="O170" s="76"/>
    </row>
    <row r="171" customFormat="false" ht="15.4" hidden="false" customHeight="true" outlineLevel="0" collapsed="false">
      <c r="A171" s="49" t="n">
        <v>3</v>
      </c>
      <c r="B171" s="37" t="s">
        <v>149</v>
      </c>
      <c r="C171" s="50" t="n">
        <v>90</v>
      </c>
      <c r="D171" s="50" t="n">
        <v>761.3</v>
      </c>
      <c r="E171" s="112" t="n">
        <f aca="false">SUM(січень!E170+лютий!E171)</f>
        <v>833.66</v>
      </c>
      <c r="F171" s="112" t="n">
        <f aca="false">SUM(січень!F170+лютий!F171)</f>
        <v>41.38</v>
      </c>
      <c r="G171" s="112" t="n">
        <f aca="false">SUM(січень!G170+лютий!G171)</f>
        <v>0</v>
      </c>
      <c r="H171" s="112" t="n">
        <f aca="false">SUM(січень!H170+лютий!H171)</f>
        <v>15.89</v>
      </c>
      <c r="I171" s="112" t="n">
        <f aca="false">SUM(січень!I170+лютий!I171)</f>
        <v>4.89</v>
      </c>
      <c r="J171" s="81" t="n">
        <f aca="false">K171/D171</f>
        <v>64.3092079337975</v>
      </c>
      <c r="K171" s="82" t="n">
        <f aca="false">L171+M171+E171</f>
        <v>48958.6</v>
      </c>
      <c r="L171" s="83" t="n">
        <f aca="false">F171*1163</f>
        <v>48124.94</v>
      </c>
      <c r="M171" s="83" t="n">
        <f aca="false">G171*9.5</f>
        <v>0</v>
      </c>
      <c r="N171" s="109" t="n">
        <f aca="false">лютий!J171-січень!J170</f>
        <v>-8.71385787468804</v>
      </c>
      <c r="O171" s="76"/>
    </row>
    <row r="172" customFormat="false" ht="13.8" hidden="false" customHeight="false" outlineLevel="0" collapsed="false">
      <c r="A172" s="49" t="n">
        <v>4</v>
      </c>
      <c r="B172" s="37" t="s">
        <v>150</v>
      </c>
      <c r="C172" s="50" t="n">
        <v>13</v>
      </c>
      <c r="D172" s="50" t="n">
        <v>273.5</v>
      </c>
      <c r="E172" s="112" t="n">
        <f aca="false">SUM(січень!E171+лютий!E172)</f>
        <v>15722.7</v>
      </c>
      <c r="F172" s="112" t="n">
        <f aca="false">SUM(січень!F171+лютий!F172)</f>
        <v>0</v>
      </c>
      <c r="G172" s="112" t="n">
        <f aca="false">SUM(січень!G171+лютий!G172)</f>
        <v>0</v>
      </c>
      <c r="H172" s="112" t="n">
        <f aca="false">SUM(січень!H171+лютий!H172)</f>
        <v>11.05</v>
      </c>
      <c r="I172" s="112" t="n">
        <f aca="false">SUM(січень!I171+лютий!I172)</f>
        <v>0</v>
      </c>
      <c r="J172" s="81" t="n">
        <f aca="false">K172/D172</f>
        <v>57.4870201096892</v>
      </c>
      <c r="K172" s="82" t="n">
        <f aca="false">L172+M172+E172</f>
        <v>15722.7</v>
      </c>
      <c r="L172" s="83" t="n">
        <f aca="false">F172*1163</f>
        <v>0</v>
      </c>
      <c r="M172" s="83" t="n">
        <f aca="false">G172*9.5</f>
        <v>0</v>
      </c>
      <c r="N172" s="109" t="n">
        <f aca="false">лютий!J172-січень!J171</f>
        <v>-5.90223034734918</v>
      </c>
      <c r="O172" s="76"/>
    </row>
    <row r="173" customFormat="false" ht="24.35" hidden="false" customHeight="false" outlineLevel="0" collapsed="false">
      <c r="A173" s="49" t="n">
        <v>5</v>
      </c>
      <c r="B173" s="37" t="s">
        <v>151</v>
      </c>
      <c r="C173" s="50" t="n">
        <v>28</v>
      </c>
      <c r="D173" s="50" t="n">
        <v>150</v>
      </c>
      <c r="E173" s="112" t="n">
        <f aca="false">SUM(січень!E172+лютий!E173)</f>
        <v>7385.95</v>
      </c>
      <c r="F173" s="112" t="n">
        <f aca="false">SUM(січень!F172+лютий!F173)</f>
        <v>0</v>
      </c>
      <c r="G173" s="112" t="n">
        <f aca="false">SUM(січень!G172+лютий!G173)</f>
        <v>0</v>
      </c>
      <c r="H173" s="112" t="n">
        <f aca="false">SUM(січень!H172+лютий!H173)</f>
        <v>0</v>
      </c>
      <c r="I173" s="112" t="n">
        <f aca="false">SUM(січень!I172+лютий!I173)</f>
        <v>0</v>
      </c>
      <c r="J173" s="81" t="n">
        <f aca="false">K173/D173</f>
        <v>49.2396666666667</v>
      </c>
      <c r="K173" s="82" t="n">
        <f aca="false">L173+M173+E173</f>
        <v>7385.95</v>
      </c>
      <c r="L173" s="83" t="n">
        <f aca="false">F173*1163</f>
        <v>0</v>
      </c>
      <c r="M173" s="83" t="n">
        <f aca="false">G173*9.5</f>
        <v>0</v>
      </c>
      <c r="N173" s="109" t="n">
        <f aca="false">лютий!J173-січень!J172</f>
        <v>-6.4214</v>
      </c>
      <c r="O173" s="76"/>
    </row>
    <row r="174" customFormat="false" ht="13.8" hidden="false" customHeight="false" outlineLevel="0" collapsed="false">
      <c r="A174" s="49" t="n">
        <v>6</v>
      </c>
      <c r="B174" s="37" t="s">
        <v>152</v>
      </c>
      <c r="C174" s="50" t="n">
        <v>20</v>
      </c>
      <c r="D174" s="50" t="n">
        <v>417.57</v>
      </c>
      <c r="E174" s="112" t="n">
        <f aca="false">SUM(січень!E173+лютий!E174)</f>
        <v>729.21</v>
      </c>
      <c r="F174" s="112" t="n">
        <f aca="false">SUM(січень!F173+лютий!F174)</f>
        <v>0</v>
      </c>
      <c r="G174" s="112" t="n">
        <f aca="false">SUM(січень!G173+лютий!G174)</f>
        <v>1731.75</v>
      </c>
      <c r="H174" s="112" t="n">
        <f aca="false">SUM(січень!H173+лютий!H174)</f>
        <v>5.88</v>
      </c>
      <c r="I174" s="112" t="n">
        <f aca="false">SUM(січень!I173+лютий!I174)</f>
        <v>0</v>
      </c>
      <c r="J174" s="81" t="n">
        <f aca="false">K174/D174</f>
        <v>41.1448020691142</v>
      </c>
      <c r="K174" s="82" t="n">
        <f aca="false">L174+M174+E174</f>
        <v>17180.835</v>
      </c>
      <c r="L174" s="83" t="n">
        <f aca="false">F174*1163</f>
        <v>0</v>
      </c>
      <c r="M174" s="83" t="n">
        <f aca="false">G174*9.5</f>
        <v>16451.625</v>
      </c>
      <c r="N174" s="109" t="n">
        <f aca="false">лютий!J174-січень!J173</f>
        <v>-6.85285101899083</v>
      </c>
      <c r="O174" s="76"/>
    </row>
    <row r="175" customFormat="false" ht="13.8" hidden="false" customHeight="false" outlineLevel="0" collapsed="false">
      <c r="A175" s="49" t="n">
        <v>7</v>
      </c>
      <c r="B175" s="37" t="s">
        <v>153</v>
      </c>
      <c r="C175" s="50" t="n">
        <v>65</v>
      </c>
      <c r="D175" s="50" t="n">
        <v>1025.9</v>
      </c>
      <c r="E175" s="112" t="n">
        <f aca="false">SUM(січень!E174+лютий!E175)</f>
        <v>1502.21</v>
      </c>
      <c r="F175" s="112" t="n">
        <f aca="false">SUM(січень!F174+лютий!F175)</f>
        <v>0</v>
      </c>
      <c r="G175" s="112" t="n">
        <f aca="false">SUM(січень!G174+лютий!G175)</f>
        <v>4420.92</v>
      </c>
      <c r="H175" s="112" t="n">
        <f aca="false">SUM(січень!H174+лютий!H175)</f>
        <v>14.88</v>
      </c>
      <c r="I175" s="112" t="n">
        <f aca="false">SUM(січень!I174+лютий!I175)</f>
        <v>0</v>
      </c>
      <c r="J175" s="81" t="n">
        <f aca="false">K175/D175</f>
        <v>42.4027195633103</v>
      </c>
      <c r="K175" s="82" t="n">
        <f aca="false">L175+M175+E175</f>
        <v>43500.95</v>
      </c>
      <c r="L175" s="83" t="n">
        <f aca="false">F175*1163</f>
        <v>0</v>
      </c>
      <c r="M175" s="83" t="n">
        <f aca="false">G175*9.5</f>
        <v>41998.74</v>
      </c>
      <c r="N175" s="109" t="n">
        <f aca="false">лютий!J175-січень!J174</f>
        <v>-3.70133541280826</v>
      </c>
      <c r="O175" s="76"/>
    </row>
    <row r="176" customFormat="false" ht="13.8" hidden="false" customHeight="false" outlineLevel="0" collapsed="false">
      <c r="A176" s="49" t="n">
        <v>8</v>
      </c>
      <c r="B176" s="37" t="s">
        <v>154</v>
      </c>
      <c r="C176" s="50" t="n">
        <v>52</v>
      </c>
      <c r="D176" s="50" t="n">
        <v>1060.2</v>
      </c>
      <c r="E176" s="112" t="n">
        <f aca="false">SUM(січень!E175+лютий!E176)</f>
        <v>493.76</v>
      </c>
      <c r="F176" s="112" t="n">
        <f aca="false">SUM(січень!F175+лютий!F176)</f>
        <v>33.21</v>
      </c>
      <c r="G176" s="112" t="n">
        <f aca="false">SUM(січень!G175+лютий!G176)</f>
        <v>0</v>
      </c>
      <c r="H176" s="112" t="n">
        <f aca="false">SUM(січень!H175+лютий!H176)</f>
        <v>15.69</v>
      </c>
      <c r="I176" s="112" t="n">
        <f aca="false">SUM(січень!I175+лютий!I176)</f>
        <v>0</v>
      </c>
      <c r="J176" s="81" t="n">
        <f aca="false">K176/D176</f>
        <v>36.8958592718355</v>
      </c>
      <c r="K176" s="82" t="n">
        <f aca="false">L176+M176+E176</f>
        <v>39116.99</v>
      </c>
      <c r="L176" s="83" t="n">
        <f aca="false">F176*1163</f>
        <v>38623.23</v>
      </c>
      <c r="M176" s="83" t="n">
        <f aca="false">G176*9.5</f>
        <v>0</v>
      </c>
      <c r="N176" s="109" t="n">
        <f aca="false">лютий!J176-січень!J175</f>
        <v>-6.74473684210526</v>
      </c>
      <c r="O176" s="76"/>
    </row>
    <row r="177" customFormat="false" ht="13.8" hidden="false" customHeight="false" outlineLevel="0" collapsed="false">
      <c r="A177" s="49" t="n">
        <v>9</v>
      </c>
      <c r="B177" s="37" t="s">
        <v>155</v>
      </c>
      <c r="C177" s="50" t="n">
        <v>8</v>
      </c>
      <c r="D177" s="50" t="n">
        <v>285</v>
      </c>
      <c r="E177" s="112" t="n">
        <f aca="false">SUM(січень!E176+лютий!E177)</f>
        <v>200.64</v>
      </c>
      <c r="F177" s="112" t="n">
        <f aca="false">SUM(січень!F176+лютий!F177)</f>
        <v>0</v>
      </c>
      <c r="G177" s="112" t="n">
        <f aca="false">SUM(січень!G176+лютий!G177)</f>
        <v>1018.87</v>
      </c>
      <c r="H177" s="112" t="n">
        <f aca="false">SUM(січень!H176+лютий!H177)</f>
        <v>2</v>
      </c>
      <c r="I177" s="112" t="n">
        <f aca="false">SUM(січень!I176+лютий!I177)</f>
        <v>0</v>
      </c>
      <c r="J177" s="81" t="n">
        <f aca="false">K177/D177</f>
        <v>34.6663333333333</v>
      </c>
      <c r="K177" s="82" t="n">
        <f aca="false">L177+M177+E177</f>
        <v>9879.905</v>
      </c>
      <c r="L177" s="83" t="n">
        <f aca="false">F177*1163</f>
        <v>0</v>
      </c>
      <c r="M177" s="83" t="n">
        <f aca="false">G177*9.5</f>
        <v>9679.265</v>
      </c>
      <c r="N177" s="109" t="n">
        <f aca="false">лютий!J177-січень!J176</f>
        <v>-8.23791228070176</v>
      </c>
      <c r="O177" s="76"/>
    </row>
    <row r="178" customFormat="false" ht="17.4" hidden="false" customHeight="true" outlineLevel="0" collapsed="false">
      <c r="A178" s="49" t="n">
        <v>10</v>
      </c>
      <c r="B178" s="37" t="s">
        <v>156</v>
      </c>
      <c r="C178" s="50" t="n">
        <v>200</v>
      </c>
      <c r="D178" s="50" t="n">
        <v>1766.1</v>
      </c>
      <c r="E178" s="112" t="n">
        <f aca="false">SUM(січень!E177+лютий!E178)</f>
        <v>1009.35</v>
      </c>
      <c r="F178" s="112" t="n">
        <f aca="false">SUM(січень!F177+лютий!F178)</f>
        <v>60.9</v>
      </c>
      <c r="G178" s="112" t="n">
        <f aca="false">SUM(січень!G177+лютий!G178)</f>
        <v>0</v>
      </c>
      <c r="H178" s="112" t="n">
        <f aca="false">SUM(січень!H177+лютий!H178)</f>
        <v>39.07</v>
      </c>
      <c r="I178" s="112" t="n">
        <f aca="false">SUM(січень!I177+лютий!I178)</f>
        <v>0</v>
      </c>
      <c r="J178" s="81" t="n">
        <f aca="false">K178/D178</f>
        <v>40.6749617801937</v>
      </c>
      <c r="K178" s="82" t="n">
        <f aca="false">L178+M178+E178</f>
        <v>71836.05</v>
      </c>
      <c r="L178" s="83" t="n">
        <f aca="false">F178*1163</f>
        <v>70826.7</v>
      </c>
      <c r="M178" s="83" t="n">
        <f aca="false">G178*9.5</f>
        <v>0</v>
      </c>
      <c r="N178" s="109" t="n">
        <f aca="false">лютий!J178-січень!J177</f>
        <v>1.28620689655173</v>
      </c>
      <c r="O178" s="76"/>
    </row>
    <row r="179" customFormat="false" ht="13.8" hidden="false" customHeight="false" outlineLevel="0" collapsed="false">
      <c r="A179" s="49" t="n">
        <v>11</v>
      </c>
      <c r="B179" s="37" t="s">
        <v>157</v>
      </c>
      <c r="C179" s="50" t="n">
        <v>20</v>
      </c>
      <c r="D179" s="50" t="n">
        <v>170.4</v>
      </c>
      <c r="E179" s="112" t="n">
        <f aca="false">SUM(січень!E178+лютий!E179)</f>
        <v>135.01</v>
      </c>
      <c r="F179" s="112" t="n">
        <f aca="false">SUM(січень!F178+лютий!F179)</f>
        <v>0</v>
      </c>
      <c r="G179" s="112" t="n">
        <f aca="false">SUM(січень!G178+лютий!G179)</f>
        <v>552.82</v>
      </c>
      <c r="H179" s="112" t="n">
        <f aca="false">SUM(січень!H178+лютий!H179)</f>
        <v>0</v>
      </c>
      <c r="I179" s="112" t="n">
        <f aca="false">SUM(січень!I178+лютий!I179)</f>
        <v>0</v>
      </c>
      <c r="J179" s="81" t="n">
        <f aca="false">K179/D179</f>
        <v>31.612676056338</v>
      </c>
      <c r="K179" s="82" t="n">
        <f aca="false">L179+M179+E179</f>
        <v>5386.8</v>
      </c>
      <c r="L179" s="83" t="n">
        <f aca="false">F179*1163</f>
        <v>0</v>
      </c>
      <c r="M179" s="83" t="n">
        <f aca="false">G179*9.5</f>
        <v>5251.79</v>
      </c>
      <c r="N179" s="109" t="n">
        <f aca="false">лютий!J179-січень!J178</f>
        <v>-7.03286384976526</v>
      </c>
      <c r="O179" s="76"/>
    </row>
    <row r="180" customFormat="false" ht="13.8" hidden="false" customHeight="false" outlineLevel="0" collapsed="false">
      <c r="A180" s="49" t="n">
        <v>12</v>
      </c>
      <c r="B180" s="37" t="s">
        <v>158</v>
      </c>
      <c r="C180" s="50" t="n">
        <v>500</v>
      </c>
      <c r="D180" s="50" t="n">
        <v>2129.3</v>
      </c>
      <c r="E180" s="112" t="n">
        <f aca="false">SUM(січень!E179+лютий!E180)</f>
        <v>3819.22</v>
      </c>
      <c r="F180" s="112" t="n">
        <f aca="false">SUM(січень!F179+лютий!F180)</f>
        <v>54.64</v>
      </c>
      <c r="G180" s="112" t="n">
        <f aca="false">SUM(січень!G179+лютий!G180)</f>
        <v>0</v>
      </c>
      <c r="H180" s="112" t="n">
        <f aca="false">SUM(січень!H179+лютий!H180)</f>
        <v>62.49</v>
      </c>
      <c r="I180" s="112" t="n">
        <f aca="false">SUM(січень!I179+лютий!I180)</f>
        <v>0</v>
      </c>
      <c r="J180" s="81" t="n">
        <f aca="false">K180/D180</f>
        <v>31.6374113558446</v>
      </c>
      <c r="K180" s="82" t="n">
        <f aca="false">L180+M180+E180</f>
        <v>67365.54</v>
      </c>
      <c r="L180" s="83" t="n">
        <f aca="false">F180*1163</f>
        <v>63546.32</v>
      </c>
      <c r="M180" s="83" t="n">
        <f aca="false">G180*9.5</f>
        <v>0</v>
      </c>
      <c r="N180" s="109" t="n">
        <f aca="false">лютий!J180-січень!J179</f>
        <v>-5.93616681538534</v>
      </c>
      <c r="O180" s="76"/>
    </row>
    <row r="181" customFormat="false" ht="13.8" hidden="false" customHeight="false" outlineLevel="0" collapsed="false">
      <c r="A181" s="49" t="n">
        <v>13</v>
      </c>
      <c r="B181" s="37" t="s">
        <v>159</v>
      </c>
      <c r="C181" s="50" t="n">
        <v>701</v>
      </c>
      <c r="D181" s="50" t="n">
        <v>2911</v>
      </c>
      <c r="E181" s="112" t="n">
        <f aca="false">SUM(січень!E180+лютий!E181)</f>
        <v>2456.74</v>
      </c>
      <c r="F181" s="112" t="n">
        <f aca="false">SUM(січень!F180+лютий!F181)</f>
        <v>67.24</v>
      </c>
      <c r="G181" s="112" t="n">
        <f aca="false">SUM(січень!G180+лютий!G181)</f>
        <v>0</v>
      </c>
      <c r="H181" s="112" t="n">
        <f aca="false">SUM(січень!H180+лютий!H181)</f>
        <v>70.54</v>
      </c>
      <c r="I181" s="112" t="n">
        <f aca="false">SUM(січень!I180+лютий!I181)</f>
        <v>0</v>
      </c>
      <c r="J181" s="81" t="n">
        <f aca="false">K181/D181</f>
        <v>27.7076125042941</v>
      </c>
      <c r="K181" s="82" t="n">
        <f aca="false">L181+M181+E181</f>
        <v>80656.86</v>
      </c>
      <c r="L181" s="83" t="n">
        <f aca="false">F181*1163</f>
        <v>78200.12</v>
      </c>
      <c r="M181" s="83" t="n">
        <f aca="false">G181*9.5</f>
        <v>0</v>
      </c>
      <c r="N181" s="109" t="n">
        <f aca="false">лютий!J181-січень!J180</f>
        <v>-7.15484713156991</v>
      </c>
      <c r="O181" s="76"/>
    </row>
    <row r="182" customFormat="false" ht="24.35" hidden="false" customHeight="false" outlineLevel="0" collapsed="false">
      <c r="A182" s="49" t="n">
        <v>14</v>
      </c>
      <c r="B182" s="37" t="s">
        <v>160</v>
      </c>
      <c r="C182" s="50" t="n">
        <v>1151</v>
      </c>
      <c r="D182" s="50" t="n">
        <v>3136.7</v>
      </c>
      <c r="E182" s="112" t="n">
        <f aca="false">SUM(січень!E181+лютий!E182)</f>
        <v>7855.38</v>
      </c>
      <c r="F182" s="112" t="n">
        <f aca="false">SUM(січень!F181+лютий!F182)</f>
        <v>82.22</v>
      </c>
      <c r="G182" s="112" t="n">
        <f aca="false">SUM(січень!G181+лютий!G182)</f>
        <v>0</v>
      </c>
      <c r="H182" s="112" t="n">
        <f aca="false">SUM(січень!H181+лютий!H182)</f>
        <v>79.68</v>
      </c>
      <c r="I182" s="112" t="n">
        <f aca="false">SUM(січень!I181+лютий!I182)</f>
        <v>0</v>
      </c>
      <c r="J182" s="81" t="n">
        <f aca="false">K182/D182</f>
        <v>32.9892052156725</v>
      </c>
      <c r="K182" s="82" t="n">
        <f aca="false">L182+M182+E182</f>
        <v>103477.24</v>
      </c>
      <c r="L182" s="83" t="n">
        <f aca="false">F182*1163</f>
        <v>95621.86</v>
      </c>
      <c r="M182" s="83" t="n">
        <f aca="false">G182*9.5</f>
        <v>0</v>
      </c>
      <c r="N182" s="109" t="n">
        <f aca="false">лютий!J182-січень!J181</f>
        <v>-1.40225077310549</v>
      </c>
      <c r="O182" s="76"/>
    </row>
    <row r="183" customFormat="false" ht="13.8" hidden="false" customHeight="false" outlineLevel="0" collapsed="false">
      <c r="A183" s="49" t="n">
        <v>15</v>
      </c>
      <c r="B183" s="37" t="s">
        <v>161</v>
      </c>
      <c r="C183" s="50" t="n">
        <v>410</v>
      </c>
      <c r="D183" s="50" t="n">
        <v>1300.8</v>
      </c>
      <c r="E183" s="112" t="n">
        <f aca="false">SUM(січень!E182+лютий!E183)</f>
        <v>941.84</v>
      </c>
      <c r="F183" s="112" t="n">
        <f aca="false">SUM(січень!F182+лютий!F183)</f>
        <v>33.72</v>
      </c>
      <c r="G183" s="112" t="n">
        <f aca="false">SUM(січень!G182+лютий!G183)</f>
        <v>0</v>
      </c>
      <c r="H183" s="112" t="n">
        <f aca="false">SUM(січень!H182+лютий!H183)</f>
        <v>50.57</v>
      </c>
      <c r="I183" s="112" t="n">
        <f aca="false">SUM(січень!I182+лютий!I183)</f>
        <v>0</v>
      </c>
      <c r="J183" s="81" t="n">
        <f aca="false">K183/D183</f>
        <v>30.8719249692497</v>
      </c>
      <c r="K183" s="82" t="n">
        <f aca="false">L183+M183+E183</f>
        <v>40158.2</v>
      </c>
      <c r="L183" s="83" t="n">
        <f aca="false">F183*1163</f>
        <v>39216.36</v>
      </c>
      <c r="M183" s="83" t="n">
        <f aca="false">G183*9.5</f>
        <v>0</v>
      </c>
      <c r="N183" s="109" t="n">
        <f aca="false">лютий!J183-січень!J182</f>
        <v>-3.08399446494465</v>
      </c>
      <c r="O183" s="76"/>
    </row>
    <row r="184" customFormat="false" ht="13.8" hidden="false" customHeight="false" outlineLevel="0" collapsed="false">
      <c r="A184" s="49" t="n">
        <v>16</v>
      </c>
      <c r="B184" s="37" t="s">
        <v>162</v>
      </c>
      <c r="C184" s="50" t="n">
        <v>10</v>
      </c>
      <c r="D184" s="50" t="n">
        <v>372.8</v>
      </c>
      <c r="E184" s="112" t="n">
        <f aca="false">SUM(січень!E183+лютий!E184)</f>
        <v>829.49</v>
      </c>
      <c r="F184" s="112" t="n">
        <f aca="false">SUM(січень!F183+лютий!F184)</f>
        <v>0</v>
      </c>
      <c r="G184" s="112" t="n">
        <f aca="false">SUM(січень!G183+лютий!G184)</f>
        <v>1001.99</v>
      </c>
      <c r="H184" s="112" t="n">
        <f aca="false">SUM(січень!H183+лютий!H184)</f>
        <v>1</v>
      </c>
      <c r="I184" s="112" t="n">
        <f aca="false">SUM(січень!I183+лютий!I184)</f>
        <v>0</v>
      </c>
      <c r="J184" s="81" t="n">
        <f aca="false">K184/D184</f>
        <v>27.75857027897</v>
      </c>
      <c r="K184" s="82" t="n">
        <f aca="false">L184+M184+E184</f>
        <v>10348.395</v>
      </c>
      <c r="L184" s="83" t="n">
        <f aca="false">F184*1163</f>
        <v>0</v>
      </c>
      <c r="M184" s="83" t="n">
        <f aca="false">G184*9.5</f>
        <v>9518.905</v>
      </c>
      <c r="N184" s="109" t="n">
        <f aca="false">лютий!J184-січень!J183</f>
        <v>-3.57699839055794</v>
      </c>
      <c r="O184" s="76"/>
    </row>
    <row r="185" customFormat="false" ht="13.8" hidden="false" customHeight="false" outlineLevel="0" collapsed="false">
      <c r="A185" s="49" t="n">
        <v>17</v>
      </c>
      <c r="B185" s="37" t="s">
        <v>163</v>
      </c>
      <c r="C185" s="50" t="n">
        <v>6</v>
      </c>
      <c r="D185" s="50" t="n">
        <v>26</v>
      </c>
      <c r="E185" s="112" t="n">
        <f aca="false">SUM(січень!E184+лютий!E185)</f>
        <v>7</v>
      </c>
      <c r="F185" s="112" t="n">
        <f aca="false">SUM(січень!F184+лютий!F185)</f>
        <v>0</v>
      </c>
      <c r="G185" s="112" t="n">
        <f aca="false">SUM(січень!G184+лютий!G185)</f>
        <v>59</v>
      </c>
      <c r="H185" s="112" t="n">
        <f aca="false">SUM(січень!H184+лютий!H185)</f>
        <v>0</v>
      </c>
      <c r="I185" s="112" t="n">
        <f aca="false">SUM(січень!I184+лютий!I185)</f>
        <v>0</v>
      </c>
      <c r="J185" s="81" t="n">
        <f aca="false">K185/D185</f>
        <v>21.8269230769231</v>
      </c>
      <c r="K185" s="82" t="n">
        <f aca="false">L185+M185+E185</f>
        <v>567.5</v>
      </c>
      <c r="L185" s="83" t="n">
        <f aca="false">F185*1163</f>
        <v>0</v>
      </c>
      <c r="M185" s="83" t="n">
        <f aca="false">G185*9.5</f>
        <v>560.5</v>
      </c>
      <c r="N185" s="109" t="n">
        <f aca="false">лютий!J185-січень!J184</f>
        <v>5.33269230769231</v>
      </c>
      <c r="O185" s="76"/>
    </row>
    <row r="186" customFormat="false" ht="13.8" hidden="false" customHeight="false" outlineLevel="0" collapsed="false">
      <c r="A186" s="49" t="n">
        <v>18</v>
      </c>
      <c r="B186" s="37" t="s">
        <v>164</v>
      </c>
      <c r="C186" s="50" t="n">
        <v>64</v>
      </c>
      <c r="D186" s="50" t="n">
        <v>236.7</v>
      </c>
      <c r="E186" s="112" t="n">
        <f aca="false">SUM(січень!E185+лютий!E186)</f>
        <v>1288.59</v>
      </c>
      <c r="F186" s="112" t="n">
        <f aca="false">SUM(січень!F185+лютий!F186)</f>
        <v>0</v>
      </c>
      <c r="G186" s="112" t="n">
        <f aca="false">SUM(січень!G185+лютий!G186)</f>
        <v>0</v>
      </c>
      <c r="H186" s="112" t="n">
        <f aca="false">SUM(січень!H185+лютий!H186)</f>
        <v>2.89</v>
      </c>
      <c r="I186" s="112" t="n">
        <f aca="false">SUM(січень!I185+лютий!I186)</f>
        <v>1</v>
      </c>
      <c r="J186" s="81" t="n">
        <f aca="false">K186/D186</f>
        <v>5.44397972116603</v>
      </c>
      <c r="K186" s="82" t="n">
        <f aca="false">L186+M186+E186</f>
        <v>1288.59</v>
      </c>
      <c r="L186" s="83" t="n">
        <f aca="false">F186*1163</f>
        <v>0</v>
      </c>
      <c r="M186" s="83" t="n">
        <f aca="false">G186*9.5</f>
        <v>0</v>
      </c>
      <c r="N186" s="109" t="n">
        <f aca="false">лютий!J186-січень!J185</f>
        <v>-0.854372623574145</v>
      </c>
      <c r="O186" s="76"/>
    </row>
    <row r="187" customFormat="false" ht="16.9" hidden="false" customHeight="true" outlineLevel="0" collapsed="false">
      <c r="A187" s="49" t="n">
        <v>19</v>
      </c>
      <c r="B187" s="37" t="s">
        <v>165</v>
      </c>
      <c r="C187" s="50" t="n">
        <v>64</v>
      </c>
      <c r="D187" s="50" t="n">
        <v>376.7</v>
      </c>
      <c r="E187" s="112" t="n">
        <f aca="false">SUM(січень!E186+лютий!E187)</f>
        <v>1756.16</v>
      </c>
      <c r="F187" s="112" t="n">
        <f aca="false">SUM(січень!F186+лютий!F187)</f>
        <v>0</v>
      </c>
      <c r="G187" s="112" t="n">
        <f aca="false">SUM(січень!G186+лютий!G187)</f>
        <v>0</v>
      </c>
      <c r="H187" s="112" t="n">
        <f aca="false">SUM(січень!H186+лютий!H187)</f>
        <v>5</v>
      </c>
      <c r="I187" s="112" t="n">
        <f aca="false">SUM(січень!I186+лютий!I187)</f>
        <v>0</v>
      </c>
      <c r="J187" s="81" t="n">
        <f aca="false">K187/D187</f>
        <v>4.66195911866207</v>
      </c>
      <c r="K187" s="82" t="n">
        <f aca="false">L187+M187+E187</f>
        <v>1756.16</v>
      </c>
      <c r="L187" s="83" t="n">
        <f aca="false">F187*1163</f>
        <v>0</v>
      </c>
      <c r="M187" s="83" t="n">
        <f aca="false">G187*9.5</f>
        <v>0</v>
      </c>
      <c r="N187" s="109" t="n">
        <f aca="false">лютий!J187-січень!J186</f>
        <v>-0.379771701619326</v>
      </c>
      <c r="O187" s="76"/>
    </row>
    <row r="188" customFormat="false" ht="16.4" hidden="false" customHeight="true" outlineLevel="0" collapsed="false">
      <c r="A188" s="49" t="n">
        <v>20</v>
      </c>
      <c r="B188" s="37" t="s">
        <v>166</v>
      </c>
      <c r="C188" s="50" t="n">
        <v>90</v>
      </c>
      <c r="D188" s="50" t="n">
        <v>143.2</v>
      </c>
      <c r="E188" s="112" t="n">
        <f aca="false">SUM(січень!E187+лютий!E188)</f>
        <v>470</v>
      </c>
      <c r="F188" s="112" t="n">
        <f aca="false">SUM(січень!F187+лютий!F188)</f>
        <v>0</v>
      </c>
      <c r="G188" s="112" t="n">
        <f aca="false">SUM(січень!G187+лютий!G188)</f>
        <v>0</v>
      </c>
      <c r="H188" s="112" t="n">
        <f aca="false">SUM(січень!H187+лютий!H188)</f>
        <v>5</v>
      </c>
      <c r="I188" s="112" t="n">
        <f aca="false">SUM(січень!I187+лютий!I188)</f>
        <v>0</v>
      </c>
      <c r="J188" s="81" t="n">
        <f aca="false">K188/D188</f>
        <v>3.28212290502793</v>
      </c>
      <c r="K188" s="82" t="n">
        <f aca="false">L188+M188+E188</f>
        <v>470</v>
      </c>
      <c r="L188" s="83" t="n">
        <f aca="false">F188*1163</f>
        <v>0</v>
      </c>
      <c r="M188" s="83" t="n">
        <f aca="false">G188*9.5</f>
        <v>0</v>
      </c>
      <c r="N188" s="109" t="n">
        <f aca="false">лютий!J188-січень!J187</f>
        <v>-0.0418994413407821</v>
      </c>
      <c r="O188" s="76"/>
    </row>
    <row r="189" customFormat="false" ht="25.35" hidden="false" customHeight="true" outlineLevel="0" collapsed="false">
      <c r="A189" s="49" t="n">
        <v>21</v>
      </c>
      <c r="B189" s="37" t="s">
        <v>167</v>
      </c>
      <c r="C189" s="50" t="n">
        <v>11</v>
      </c>
      <c r="D189" s="50" t="n">
        <v>600.23</v>
      </c>
      <c r="E189" s="112" t="n">
        <f aca="false">SUM(січень!E188+лютий!E189)</f>
        <v>1798.8</v>
      </c>
      <c r="F189" s="112" t="n">
        <f aca="false">SUM(січень!F188+лютий!F189)</f>
        <v>0</v>
      </c>
      <c r="G189" s="112" t="n">
        <f aca="false">SUM(січень!G188+лютий!G189)</f>
        <v>0</v>
      </c>
      <c r="H189" s="112" t="n">
        <f aca="false">SUM(січень!H188+лютий!H189)</f>
        <v>0</v>
      </c>
      <c r="I189" s="112" t="n">
        <f aca="false">SUM(січень!I188+лютий!I189)</f>
        <v>0</v>
      </c>
      <c r="J189" s="81" t="n">
        <f aca="false">K189/D189</f>
        <v>2.9968512070373</v>
      </c>
      <c r="K189" s="82" t="n">
        <f aca="false">L189+M189+E189</f>
        <v>1798.8</v>
      </c>
      <c r="L189" s="83" t="n">
        <f aca="false">F189*1163</f>
        <v>0</v>
      </c>
      <c r="M189" s="83" t="n">
        <f aca="false">G189*9.5</f>
        <v>0</v>
      </c>
      <c r="N189" s="109" t="n">
        <f aca="false">лютий!J189-січень!J188</f>
        <v>-0.143045166019693</v>
      </c>
      <c r="O189" s="76"/>
    </row>
    <row r="190" customFormat="false" ht="13.8" hidden="false" customHeight="false" outlineLevel="0" collapsed="false">
      <c r="A190" s="49" t="n">
        <v>22</v>
      </c>
      <c r="B190" s="37" t="s">
        <v>168</v>
      </c>
      <c r="C190" s="50" t="n">
        <v>50</v>
      </c>
      <c r="D190" s="50" t="n">
        <v>45</v>
      </c>
      <c r="E190" s="112" t="n">
        <f aca="false">SUM(січень!E189+лютий!E190)</f>
        <v>121.03</v>
      </c>
      <c r="F190" s="112" t="n">
        <f aca="false">SUM(січень!F189+лютий!F190)</f>
        <v>0</v>
      </c>
      <c r="G190" s="112" t="n">
        <f aca="false">SUM(січень!G189+лютий!G190)</f>
        <v>0</v>
      </c>
      <c r="H190" s="112" t="n">
        <f aca="false">SUM(січень!H189+лютий!H190)</f>
        <v>0</v>
      </c>
      <c r="I190" s="112" t="n">
        <f aca="false">SUM(січень!I189+лютий!I190)</f>
        <v>0</v>
      </c>
      <c r="J190" s="81" t="n">
        <f aca="false">K190/D190</f>
        <v>2.68955555555556</v>
      </c>
      <c r="K190" s="82" t="n">
        <f aca="false">L190+M190+E190</f>
        <v>121.03</v>
      </c>
      <c r="L190" s="83" t="n">
        <f aca="false">F190*1163</f>
        <v>0</v>
      </c>
      <c r="M190" s="83" t="n">
        <f aca="false">G190*9.5</f>
        <v>0</v>
      </c>
      <c r="N190" s="109" t="n">
        <f aca="false">лютий!J190-січень!J189</f>
        <v>-0.0580000000000001</v>
      </c>
      <c r="O190" s="76"/>
    </row>
    <row r="191" customFormat="false" ht="13.8" hidden="false" customHeight="false" outlineLevel="0" collapsed="false">
      <c r="A191" s="49" t="n">
        <v>23</v>
      </c>
      <c r="B191" s="37" t="s">
        <v>169</v>
      </c>
      <c r="C191" s="50" t="n">
        <v>63</v>
      </c>
      <c r="D191" s="50" t="n">
        <v>198.3</v>
      </c>
      <c r="E191" s="112" t="n">
        <f aca="false">SUM(січень!E190+лютий!E191)</f>
        <v>499.89</v>
      </c>
      <c r="F191" s="112" t="n">
        <f aca="false">SUM(січень!F190+лютий!F191)</f>
        <v>0</v>
      </c>
      <c r="G191" s="112" t="n">
        <f aca="false">SUM(січень!G190+лютий!G191)</f>
        <v>0</v>
      </c>
      <c r="H191" s="112" t="n">
        <f aca="false">SUM(січень!H190+лютий!H191)</f>
        <v>4</v>
      </c>
      <c r="I191" s="112" t="n">
        <f aca="false">SUM(січень!I190+лютий!I191)</f>
        <v>0</v>
      </c>
      <c r="J191" s="81" t="n">
        <f aca="false">K191/D191</f>
        <v>2.52087745839637</v>
      </c>
      <c r="K191" s="82" t="n">
        <f aca="false">L191+M191+E191</f>
        <v>499.89</v>
      </c>
      <c r="L191" s="83" t="n">
        <f aca="false">F191*1163</f>
        <v>0</v>
      </c>
      <c r="M191" s="83" t="n">
        <f aca="false">G191*9.5</f>
        <v>0</v>
      </c>
      <c r="N191" s="109" t="n">
        <f aca="false">лютий!J191-січень!J190</f>
        <v>-0.128441754916793</v>
      </c>
      <c r="O191" s="76"/>
    </row>
    <row r="192" customFormat="false" ht="13.8" hidden="false" customHeight="false" outlineLevel="0" collapsed="false">
      <c r="A192" s="49" t="n">
        <v>24</v>
      </c>
      <c r="B192" s="37" t="s">
        <v>170</v>
      </c>
      <c r="C192" s="50" t="n">
        <v>47</v>
      </c>
      <c r="D192" s="50" t="n">
        <v>194.4</v>
      </c>
      <c r="E192" s="112" t="n">
        <f aca="false">SUM(січень!E191+лютий!E192)</f>
        <v>420.26</v>
      </c>
      <c r="F192" s="112" t="n">
        <f aca="false">SUM(січень!F191+лютий!F192)</f>
        <v>0</v>
      </c>
      <c r="G192" s="112" t="n">
        <f aca="false">SUM(січень!G191+лютий!G192)</f>
        <v>0</v>
      </c>
      <c r="H192" s="112" t="n">
        <f aca="false">SUM(січень!H191+лютий!H192)</f>
        <v>6</v>
      </c>
      <c r="I192" s="112" t="n">
        <f aca="false">SUM(січень!I191+лютий!I192)</f>
        <v>0</v>
      </c>
      <c r="J192" s="81" t="n">
        <f aca="false">K192/D192</f>
        <v>2.16183127572016</v>
      </c>
      <c r="K192" s="82" t="n">
        <f aca="false">L192+M192+E192</f>
        <v>420.26</v>
      </c>
      <c r="L192" s="83" t="n">
        <f aca="false">F192*1163</f>
        <v>0</v>
      </c>
      <c r="M192" s="83" t="n">
        <f aca="false">G192*9.5</f>
        <v>0</v>
      </c>
      <c r="N192" s="109" t="n">
        <f aca="false">лютий!J192-січень!J191</f>
        <v>-0.132818930041152</v>
      </c>
      <c r="O192" s="76"/>
    </row>
    <row r="193" customFormat="false" ht="13.8" hidden="false" customHeight="false" outlineLevel="0" collapsed="false">
      <c r="A193" s="49" t="n">
        <v>25</v>
      </c>
      <c r="B193" s="37" t="s">
        <v>171</v>
      </c>
      <c r="C193" s="50" t="n">
        <v>20</v>
      </c>
      <c r="D193" s="50" t="n">
        <v>372.8</v>
      </c>
      <c r="E193" s="112" t="n">
        <f aca="false">SUM(січень!E192+лютий!E193)</f>
        <v>801.19</v>
      </c>
      <c r="F193" s="112" t="n">
        <f aca="false">SUM(січень!F192+лютий!F193)</f>
        <v>0</v>
      </c>
      <c r="G193" s="112" t="n">
        <f aca="false">SUM(січень!G192+лютий!G193)</f>
        <v>0</v>
      </c>
      <c r="H193" s="112" t="n">
        <f aca="false">SUM(січень!H192+лютий!H193)</f>
        <v>0</v>
      </c>
      <c r="I193" s="112" t="n">
        <f aca="false">SUM(січень!I192+лютий!I193)</f>
        <v>0</v>
      </c>
      <c r="J193" s="81" t="n">
        <f aca="false">K193/D193</f>
        <v>2.14911480686695</v>
      </c>
      <c r="K193" s="82" t="n">
        <f aca="false">L193+M193+E193</f>
        <v>801.19</v>
      </c>
      <c r="L193" s="83" t="n">
        <f aca="false">F193*1163</f>
        <v>0</v>
      </c>
      <c r="M193" s="83" t="n">
        <f aca="false">G193*9.5</f>
        <v>0</v>
      </c>
      <c r="N193" s="109" t="n">
        <f aca="false">лютий!J193-січень!J192</f>
        <v>-0.0987929184549357</v>
      </c>
      <c r="O193" s="76"/>
    </row>
    <row r="194" customFormat="false" ht="24.35" hidden="false" customHeight="false" outlineLevel="0" collapsed="false">
      <c r="A194" s="49" t="n">
        <v>26</v>
      </c>
      <c r="B194" s="37" t="s">
        <v>172</v>
      </c>
      <c r="C194" s="50" t="n">
        <v>127</v>
      </c>
      <c r="D194" s="50" t="n">
        <v>422</v>
      </c>
      <c r="E194" s="112" t="n">
        <f aca="false">SUM(січень!E193+лютий!E194)</f>
        <v>890.41</v>
      </c>
      <c r="F194" s="112" t="n">
        <f aca="false">SUM(січень!F193+лютий!F194)</f>
        <v>0</v>
      </c>
      <c r="G194" s="112" t="n">
        <f aca="false">SUM(січень!G193+лютий!G194)</f>
        <v>0</v>
      </c>
      <c r="H194" s="112" t="n">
        <f aca="false">SUM(січень!H193+лютий!H194)</f>
        <v>18.89</v>
      </c>
      <c r="I194" s="112" t="n">
        <f aca="false">SUM(січень!I193+лютий!I194)</f>
        <v>0</v>
      </c>
      <c r="J194" s="81" t="n">
        <f aca="false">K194/D194</f>
        <v>2.10997630331754</v>
      </c>
      <c r="K194" s="82" t="n">
        <f aca="false">L194+M194+E194</f>
        <v>890.41</v>
      </c>
      <c r="L194" s="83" t="n">
        <f aca="false">F194*1163</f>
        <v>0</v>
      </c>
      <c r="M194" s="83" t="n">
        <f aca="false">G194*9.5</f>
        <v>0</v>
      </c>
      <c r="N194" s="109" t="n">
        <f aca="false">лютий!J194-січень!J193</f>
        <v>-0.11936018957346</v>
      </c>
      <c r="O194" s="76"/>
    </row>
    <row r="195" customFormat="false" ht="16.4" hidden="false" customHeight="true" outlineLevel="0" collapsed="false">
      <c r="A195" s="49" t="n">
        <v>27</v>
      </c>
      <c r="B195" s="37" t="s">
        <v>173</v>
      </c>
      <c r="C195" s="50" t="n">
        <v>20</v>
      </c>
      <c r="D195" s="50" t="n">
        <v>987</v>
      </c>
      <c r="E195" s="112" t="n">
        <f aca="false">SUM(січень!E194+лютий!E195)</f>
        <v>1718.01</v>
      </c>
      <c r="F195" s="112" t="n">
        <f aca="false">SUM(січень!F194+лютий!F195)</f>
        <v>0</v>
      </c>
      <c r="G195" s="112" t="n">
        <f aca="false">SUM(січень!G194+лютий!G195)</f>
        <v>0</v>
      </c>
      <c r="H195" s="112" t="n">
        <f aca="false">SUM(січень!H194+лютий!H195)</f>
        <v>8.88</v>
      </c>
      <c r="I195" s="112" t="n">
        <f aca="false">SUM(січень!I194+лютий!I195)</f>
        <v>0</v>
      </c>
      <c r="J195" s="81" t="n">
        <f aca="false">K195/D195</f>
        <v>1.74063829787234</v>
      </c>
      <c r="K195" s="82" t="n">
        <f aca="false">L195+M195+E195</f>
        <v>1718.01</v>
      </c>
      <c r="L195" s="83" t="n">
        <f aca="false">F195*1163</f>
        <v>0</v>
      </c>
      <c r="M195" s="83" t="n">
        <f aca="false">G195*9.5</f>
        <v>0</v>
      </c>
      <c r="N195" s="109" t="n">
        <f aca="false">лютий!J195-січень!J194</f>
        <v>-0.140212765957447</v>
      </c>
      <c r="O195" s="76"/>
    </row>
    <row r="196" customFormat="false" ht="24.35" hidden="false" customHeight="false" outlineLevel="0" collapsed="false">
      <c r="A196" s="49" t="n">
        <v>28</v>
      </c>
      <c r="B196" s="37" t="s">
        <v>174</v>
      </c>
      <c r="C196" s="50" t="n">
        <v>114</v>
      </c>
      <c r="D196" s="50" t="n">
        <v>471.9</v>
      </c>
      <c r="E196" s="112" t="n">
        <f aca="false">SUM(січень!E195+лютий!E196)</f>
        <v>779.28</v>
      </c>
      <c r="F196" s="112" t="n">
        <f aca="false">SUM(січень!F195+лютий!F196)</f>
        <v>0</v>
      </c>
      <c r="G196" s="112" t="n">
        <f aca="false">SUM(січень!G195+лютий!G196)</f>
        <v>0</v>
      </c>
      <c r="H196" s="112" t="n">
        <f aca="false">SUM(січень!H195+лютий!H196)</f>
        <v>9.89</v>
      </c>
      <c r="I196" s="112" t="n">
        <f aca="false">SUM(січень!I195+лютий!I196)</f>
        <v>3</v>
      </c>
      <c r="J196" s="81" t="n">
        <f aca="false">K196/D196</f>
        <v>1.65136681500318</v>
      </c>
      <c r="K196" s="82" t="n">
        <f aca="false">L196+M196+E196</f>
        <v>779.28</v>
      </c>
      <c r="L196" s="83" t="n">
        <f aca="false">F196*1163</f>
        <v>0</v>
      </c>
      <c r="M196" s="83" t="n">
        <f aca="false">G196*9.5</f>
        <v>0</v>
      </c>
      <c r="N196" s="109" t="n">
        <f aca="false">лютий!J196-січень!J195</f>
        <v>-0.108031362576817</v>
      </c>
      <c r="O196" s="76"/>
    </row>
    <row r="197" customFormat="false" ht="13.8" hidden="false" customHeight="false" outlineLevel="0" collapsed="false">
      <c r="A197" s="49" t="n">
        <v>29</v>
      </c>
      <c r="B197" s="37" t="s">
        <v>175</v>
      </c>
      <c r="C197" s="50" t="n">
        <v>62</v>
      </c>
      <c r="D197" s="50" t="n">
        <v>154.2</v>
      </c>
      <c r="E197" s="112" t="n">
        <f aca="false">SUM(січень!E196+лютий!E197)</f>
        <v>143.66</v>
      </c>
      <c r="F197" s="112" t="n">
        <f aca="false">SUM(січень!F196+лютий!F197)</f>
        <v>0</v>
      </c>
      <c r="G197" s="112" t="n">
        <f aca="false">SUM(січень!G196+лютий!G197)</f>
        <v>0</v>
      </c>
      <c r="H197" s="112" t="n">
        <f aca="false">SUM(січень!H196+лютий!H197)</f>
        <v>3.89</v>
      </c>
      <c r="I197" s="112" t="n">
        <f aca="false">SUM(січень!I196+лютий!I197)</f>
        <v>0</v>
      </c>
      <c r="J197" s="81" t="n">
        <f aca="false">K197/D197</f>
        <v>0.931647211413748</v>
      </c>
      <c r="K197" s="82" t="n">
        <f aca="false">L197+M197+E197</f>
        <v>143.66</v>
      </c>
      <c r="L197" s="83" t="n">
        <f aca="false">F197*1163</f>
        <v>0</v>
      </c>
      <c r="M197" s="83" t="n">
        <f aca="false">G197*9.5</f>
        <v>0</v>
      </c>
      <c r="N197" s="109" t="n">
        <f aca="false">лютий!J197-січень!J196</f>
        <v>-0.60739299610895</v>
      </c>
      <c r="O197" s="76"/>
    </row>
    <row r="198" customFormat="false" ht="13.8" hidden="false" customHeight="false" outlineLevel="0" collapsed="false">
      <c r="A198" s="49" t="n">
        <v>30</v>
      </c>
      <c r="B198" s="37" t="s">
        <v>176</v>
      </c>
      <c r="C198" s="50" t="n">
        <v>32</v>
      </c>
      <c r="D198" s="50" t="n">
        <v>84.5</v>
      </c>
      <c r="E198" s="112" t="n">
        <f aca="false">SUM(січень!E197+лютий!E198)</f>
        <v>91.01</v>
      </c>
      <c r="F198" s="112" t="n">
        <f aca="false">SUM(січень!F197+лютий!F198)</f>
        <v>0</v>
      </c>
      <c r="G198" s="112" t="n">
        <f aca="false">SUM(січень!G197+лютий!G198)</f>
        <v>0</v>
      </c>
      <c r="H198" s="112" t="n">
        <f aca="false">SUM(січень!H197+лютий!H198)</f>
        <v>2</v>
      </c>
      <c r="I198" s="112" t="n">
        <f aca="false">SUM(січень!I197+лютий!I198)</f>
        <v>0</v>
      </c>
      <c r="J198" s="81" t="n">
        <f aca="false">K198/D198</f>
        <v>1.07704142011834</v>
      </c>
      <c r="K198" s="82" t="n">
        <f aca="false">L198+M198+E198</f>
        <v>91.01</v>
      </c>
      <c r="L198" s="83" t="n">
        <f aca="false">F198*1163</f>
        <v>0</v>
      </c>
      <c r="M198" s="83" t="n">
        <f aca="false">G198*9.5</f>
        <v>0</v>
      </c>
      <c r="N198" s="109" t="n">
        <f aca="false">лютий!J198-січень!J197</f>
        <v>-0.227810650887574</v>
      </c>
      <c r="O198" s="76"/>
    </row>
    <row r="199" customFormat="false" ht="13.8" hidden="false" customHeight="false" outlineLevel="0" collapsed="false">
      <c r="A199" s="49" t="n">
        <v>31</v>
      </c>
      <c r="B199" s="37" t="s">
        <v>177</v>
      </c>
      <c r="C199" s="50" t="n">
        <v>15</v>
      </c>
      <c r="D199" s="50" t="n">
        <v>277</v>
      </c>
      <c r="E199" s="112" t="n">
        <f aca="false">SUM(січень!E198+лютий!E199)</f>
        <v>267.48</v>
      </c>
      <c r="F199" s="112" t="n">
        <f aca="false">SUM(січень!F198+лютий!F199)</f>
        <v>0</v>
      </c>
      <c r="G199" s="112" t="n">
        <f aca="false">SUM(січень!G198+лютий!G199)</f>
        <v>0</v>
      </c>
      <c r="H199" s="112" t="n">
        <f aca="false">SUM(січень!H198+лютий!H199)</f>
        <v>0</v>
      </c>
      <c r="I199" s="112" t="n">
        <f aca="false">SUM(січень!I198+лютий!I199)</f>
        <v>0</v>
      </c>
      <c r="J199" s="81" t="n">
        <f aca="false">K199/D199</f>
        <v>0.965631768953069</v>
      </c>
      <c r="K199" s="82" t="n">
        <f aca="false">L199+M199+E199</f>
        <v>267.48</v>
      </c>
      <c r="L199" s="83" t="n">
        <f aca="false">F199*1163</f>
        <v>0</v>
      </c>
      <c r="M199" s="83" t="n">
        <f aca="false">G199*9.5</f>
        <v>0</v>
      </c>
      <c r="N199" s="109" t="n">
        <f aca="false">лютий!J199-січень!J198</f>
        <v>-0.168158844765343</v>
      </c>
      <c r="O199" s="76"/>
    </row>
    <row r="200" customFormat="false" ht="13.8" hidden="false" customHeight="false" outlineLevel="0" collapsed="false">
      <c r="A200" s="49" t="n">
        <v>32</v>
      </c>
      <c r="B200" s="37" t="s">
        <v>178</v>
      </c>
      <c r="C200" s="50" t="n">
        <v>55</v>
      </c>
      <c r="D200" s="50" t="n">
        <v>56</v>
      </c>
      <c r="E200" s="112" t="n">
        <f aca="false">SUM(січень!E199+лютий!E200)</f>
        <v>52.04</v>
      </c>
      <c r="F200" s="112" t="n">
        <f aca="false">SUM(січень!F199+лютий!F200)</f>
        <v>0</v>
      </c>
      <c r="G200" s="112" t="n">
        <f aca="false">SUM(січень!G199+лютий!G200)</f>
        <v>0</v>
      </c>
      <c r="H200" s="112" t="n">
        <f aca="false">SUM(січень!H199+лютий!H200)</f>
        <v>0</v>
      </c>
      <c r="I200" s="112" t="n">
        <f aca="false">SUM(січень!I199+лютий!I200)</f>
        <v>0</v>
      </c>
      <c r="J200" s="81" t="n">
        <f aca="false">K200/D200</f>
        <v>0.929285714285714</v>
      </c>
      <c r="K200" s="82" t="n">
        <f aca="false">L200+M200+E200</f>
        <v>52.04</v>
      </c>
      <c r="L200" s="83" t="n">
        <f aca="false">F200*1163</f>
        <v>0</v>
      </c>
      <c r="M200" s="83" t="n">
        <f aca="false">G200*9.5</f>
        <v>0</v>
      </c>
      <c r="N200" s="109" t="n">
        <f aca="false">лютий!J200-січень!J199</f>
        <v>-0.0185714285714286</v>
      </c>
      <c r="O200" s="76"/>
    </row>
    <row r="201" customFormat="false" ht="13.8" hidden="false" customHeight="false" outlineLevel="0" collapsed="false">
      <c r="A201" s="49" t="n">
        <v>33</v>
      </c>
      <c r="B201" s="37" t="s">
        <v>179</v>
      </c>
      <c r="C201" s="50" t="n">
        <v>57</v>
      </c>
      <c r="D201" s="50" t="n">
        <v>240.1</v>
      </c>
      <c r="E201" s="112" t="n">
        <f aca="false">SUM(січень!E200+лютий!E201)</f>
        <v>203.36</v>
      </c>
      <c r="F201" s="112" t="n">
        <f aca="false">SUM(січень!F200+лютий!F201)</f>
        <v>0</v>
      </c>
      <c r="G201" s="112" t="n">
        <f aca="false">SUM(січень!G200+лютий!G201)</f>
        <v>0</v>
      </c>
      <c r="H201" s="112" t="n">
        <f aca="false">SUM(січень!H200+лютий!H201)</f>
        <v>4</v>
      </c>
      <c r="I201" s="112" t="n">
        <f aca="false">SUM(січень!I200+лютий!I201)</f>
        <v>0</v>
      </c>
      <c r="J201" s="81" t="n">
        <f aca="false">K201/D201</f>
        <v>0.846980424822991</v>
      </c>
      <c r="K201" s="82" t="n">
        <f aca="false">L201+M201+E201</f>
        <v>203.36</v>
      </c>
      <c r="L201" s="83" t="n">
        <f aca="false">F201*1163</f>
        <v>0</v>
      </c>
      <c r="M201" s="83" t="n">
        <f aca="false">G201*9.5</f>
        <v>0</v>
      </c>
      <c r="N201" s="109" t="n">
        <f aca="false">лютий!J201-січень!J200</f>
        <v>-0.0426488962932112</v>
      </c>
      <c r="O201" s="76"/>
    </row>
    <row r="202" customFormat="false" ht="13.8" hidden="false" customHeight="false" outlineLevel="0" collapsed="false">
      <c r="A202" s="49" t="n">
        <v>34</v>
      </c>
      <c r="B202" s="37" t="s">
        <v>180</v>
      </c>
      <c r="C202" s="50" t="n">
        <v>9</v>
      </c>
      <c r="D202" s="50" t="n">
        <v>131.83</v>
      </c>
      <c r="E202" s="112" t="n">
        <f aca="false">SUM(січень!E201+лютий!E202)</f>
        <v>83.16</v>
      </c>
      <c r="F202" s="112" t="n">
        <f aca="false">SUM(січень!F201+лютий!F202)</f>
        <v>0</v>
      </c>
      <c r="G202" s="112" t="n">
        <f aca="false">SUM(січень!G201+лютий!G202)</f>
        <v>0</v>
      </c>
      <c r="H202" s="112" t="n">
        <f aca="false">SUM(січень!H201+лютий!H202)</f>
        <v>0</v>
      </c>
      <c r="I202" s="112" t="n">
        <f aca="false">SUM(січень!I201+лютий!I202)</f>
        <v>0</v>
      </c>
      <c r="J202" s="81" t="n">
        <f aca="false">K202/D202</f>
        <v>0.630812409921869</v>
      </c>
      <c r="K202" s="82" t="n">
        <f aca="false">L202+M202+E202</f>
        <v>83.16</v>
      </c>
      <c r="L202" s="83" t="n">
        <f aca="false">F202*1163</f>
        <v>0</v>
      </c>
      <c r="M202" s="83" t="n">
        <f aca="false">G202*9.5</f>
        <v>0</v>
      </c>
      <c r="N202" s="109" t="n">
        <f aca="false">лютий!J202-січень!J201</f>
        <v>-0.221649093529546</v>
      </c>
      <c r="O202" s="76"/>
    </row>
    <row r="203" customFormat="false" ht="13.8" hidden="false" customHeight="false" outlineLevel="0" collapsed="false">
      <c r="A203" s="49" t="n">
        <v>35</v>
      </c>
      <c r="B203" s="37" t="s">
        <v>181</v>
      </c>
      <c r="C203" s="50" t="n">
        <v>7</v>
      </c>
      <c r="D203" s="50" t="n">
        <v>372.6</v>
      </c>
      <c r="E203" s="112" t="n">
        <f aca="false">SUM(січень!E202+лютий!E203)</f>
        <v>161.71</v>
      </c>
      <c r="F203" s="112" t="n">
        <f aca="false">SUM(січень!F202+лютий!F203)</f>
        <v>0</v>
      </c>
      <c r="G203" s="112" t="n">
        <f aca="false">SUM(січень!G202+лютий!G203)</f>
        <v>0</v>
      </c>
      <c r="H203" s="112" t="n">
        <f aca="false">SUM(січень!H202+лютий!H203)</f>
        <v>0</v>
      </c>
      <c r="I203" s="112" t="n">
        <f aca="false">SUM(січень!I202+лютий!I203)</f>
        <v>0</v>
      </c>
      <c r="J203" s="81" t="n">
        <f aca="false">K203/D203</f>
        <v>0.434004294149222</v>
      </c>
      <c r="K203" s="82" t="n">
        <f aca="false">L203+M203+E203</f>
        <v>161.71</v>
      </c>
      <c r="L203" s="83" t="n">
        <f aca="false">F203*1163</f>
        <v>0</v>
      </c>
      <c r="M203" s="83" t="n">
        <f aca="false">G203*9.5</f>
        <v>0</v>
      </c>
      <c r="N203" s="109" t="n">
        <f aca="false">лютий!J203-січень!J202</f>
        <v>0.0048577563070317</v>
      </c>
      <c r="O203" s="76"/>
    </row>
    <row r="204" customFormat="false" ht="13.8" hidden="false" customHeight="false" outlineLevel="0" collapsed="false">
      <c r="A204" s="49" t="n">
        <v>36</v>
      </c>
      <c r="B204" s="37" t="s">
        <v>182</v>
      </c>
      <c r="C204" s="50" t="n">
        <v>45</v>
      </c>
      <c r="D204" s="50" t="n">
        <v>140</v>
      </c>
      <c r="E204" s="112" t="n">
        <f aca="false">SUM(січень!E203+лютий!E204)</f>
        <v>26.05</v>
      </c>
      <c r="F204" s="112" t="n">
        <f aca="false">SUM(січень!F203+лютий!F204)</f>
        <v>0</v>
      </c>
      <c r="G204" s="112" t="n">
        <f aca="false">SUM(січень!G203+лютий!G204)</f>
        <v>0</v>
      </c>
      <c r="H204" s="112" t="n">
        <f aca="false">SUM(січень!H203+лютий!H204)</f>
        <v>0</v>
      </c>
      <c r="I204" s="112" t="n">
        <f aca="false">SUM(січень!I203+лютий!I204)</f>
        <v>0</v>
      </c>
      <c r="J204" s="81" t="n">
        <f aca="false">K204/D204</f>
        <v>0.186071428571429</v>
      </c>
      <c r="K204" s="82" t="n">
        <f aca="false">L204+M204+E204</f>
        <v>26.05</v>
      </c>
      <c r="L204" s="83" t="n">
        <f aca="false">F204*1163</f>
        <v>0</v>
      </c>
      <c r="M204" s="83" t="n">
        <f aca="false">G204*9.5</f>
        <v>0</v>
      </c>
      <c r="N204" s="109" t="n">
        <f aca="false">лютий!J204-січень!J203</f>
        <v>0.0322142857142857</v>
      </c>
      <c r="O204" s="76"/>
    </row>
    <row r="205" customFormat="false" ht="13.8" hidden="false" customHeight="false" outlineLevel="0" collapsed="false">
      <c r="A205" s="62"/>
      <c r="B205" s="63" t="s">
        <v>183</v>
      </c>
      <c r="C205" s="64" t="n">
        <f aca="false">SUM(C169:C204)</f>
        <v>4326</v>
      </c>
      <c r="D205" s="64" t="n">
        <f aca="false">SUM(D169:D204)</f>
        <v>21839.93</v>
      </c>
      <c r="E205" s="64" t="n">
        <f aca="false">SUM(E169:E204)</f>
        <v>66648.33</v>
      </c>
      <c r="F205" s="64" t="n">
        <f aca="false">SUM(F169:F204)</f>
        <v>397.65</v>
      </c>
      <c r="G205" s="64" t="n">
        <f aca="false">SUM(G169:G204)</f>
        <v>8785.35</v>
      </c>
      <c r="H205" s="64" t="n">
        <f aca="false">SUM(H169:H204)</f>
        <v>449.18</v>
      </c>
      <c r="I205" s="64" t="n">
        <f aca="false">SUM(I169:I204)</f>
        <v>10.04</v>
      </c>
      <c r="J205" s="67"/>
      <c r="K205" s="67"/>
      <c r="L205" s="67"/>
      <c r="M205" s="67"/>
      <c r="N205" s="109"/>
      <c r="O205" s="76"/>
    </row>
    <row r="206" customFormat="false" ht="13.8" hidden="false" customHeight="false" outlineLevel="0" collapsed="false">
      <c r="A206" s="62"/>
      <c r="B206" s="63" t="s">
        <v>184</v>
      </c>
      <c r="C206" s="64"/>
      <c r="D206" s="64"/>
      <c r="E206" s="64"/>
      <c r="F206" s="64"/>
      <c r="G206" s="64"/>
      <c r="H206" s="64"/>
      <c r="I206" s="64"/>
      <c r="J206" s="85" t="n">
        <f aca="false">SUM(J169:J204)/36</f>
        <v>21.1005416399769</v>
      </c>
      <c r="K206" s="67"/>
      <c r="L206" s="67"/>
      <c r="M206" s="67"/>
      <c r="N206" s="109" t="n">
        <f aca="false">лютий!J206-січень!J206</f>
        <v>9.11264289264788</v>
      </c>
      <c r="O206" s="76"/>
    </row>
    <row r="207" customFormat="false" ht="18.65" hidden="false" customHeight="true" outlineLevel="0" collapsed="false">
      <c r="N207" s="109"/>
      <c r="O207" s="76"/>
    </row>
    <row r="208" customFormat="false" ht="17.15" hidden="false" customHeight="true" outlineLevel="0" collapsed="false">
      <c r="N208" s="109"/>
      <c r="O208" s="76"/>
    </row>
    <row r="209" customFormat="false" ht="24.75" hidden="false" customHeight="true" outlineLevel="0" collapsed="false">
      <c r="A209" s="4" t="s">
        <v>1</v>
      </c>
      <c r="B209" s="5" t="s">
        <v>2</v>
      </c>
      <c r="C209" s="5" t="s">
        <v>3</v>
      </c>
      <c r="D209" s="5" t="s">
        <v>4</v>
      </c>
      <c r="E209" s="5" t="s">
        <v>5</v>
      </c>
      <c r="F209" s="5"/>
      <c r="G209" s="5"/>
      <c r="H209" s="5"/>
      <c r="I209" s="5"/>
      <c r="J209" s="5" t="s">
        <v>6</v>
      </c>
      <c r="K209" s="5" t="s">
        <v>7</v>
      </c>
      <c r="L209" s="5"/>
      <c r="M209" s="5"/>
      <c r="N209" s="109"/>
      <c r="O209" s="76"/>
    </row>
    <row r="210" customFormat="false" ht="35.8" hidden="false" customHeight="false" outlineLevel="0" collapsed="false">
      <c r="A210" s="4"/>
      <c r="B210" s="5"/>
      <c r="C210" s="5"/>
      <c r="D210" s="5"/>
      <c r="E210" s="5" t="s">
        <v>8</v>
      </c>
      <c r="F210" s="5" t="s">
        <v>9</v>
      </c>
      <c r="G210" s="5" t="s">
        <v>10</v>
      </c>
      <c r="H210" s="5" t="s">
        <v>11</v>
      </c>
      <c r="I210" s="5" t="s">
        <v>12</v>
      </c>
      <c r="J210" s="5"/>
      <c r="K210" s="5" t="s">
        <v>13</v>
      </c>
      <c r="L210" s="5" t="s">
        <v>14</v>
      </c>
      <c r="M210" s="5" t="s">
        <v>15</v>
      </c>
      <c r="N210" s="109"/>
      <c r="O210" s="76"/>
    </row>
    <row r="211" customFormat="false" ht="13.8" hidden="false" customHeight="false" outlineLevel="0" collapsed="false">
      <c r="A211" s="101" t="s">
        <v>185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9"/>
      <c r="O211" s="76"/>
    </row>
    <row r="212" customFormat="false" ht="13.8" hidden="false" customHeight="false" outlineLevel="0" collapsed="false">
      <c r="A212" s="86" t="n">
        <v>1</v>
      </c>
      <c r="B212" s="87" t="s">
        <v>186</v>
      </c>
      <c r="C212" s="88" t="n">
        <v>61</v>
      </c>
      <c r="D212" s="88" t="n">
        <v>861</v>
      </c>
      <c r="E212" s="110" t="n">
        <f aca="false">SUM(січень!E211+лютий!E212)</f>
        <v>21098.92</v>
      </c>
      <c r="F212" s="110" t="n">
        <f aca="false">SUM(січень!F211+лютий!F212)</f>
        <v>0</v>
      </c>
      <c r="G212" s="110" t="n">
        <f aca="false">SUM(січень!G211+лютий!G212)</f>
        <v>4602.02</v>
      </c>
      <c r="H212" s="110" t="n">
        <f aca="false">SUM(січень!H211+лютий!H212)</f>
        <v>45</v>
      </c>
      <c r="I212" s="110" t="n">
        <f aca="false">SUM(січень!I211+лютий!I212)</f>
        <v>0</v>
      </c>
      <c r="J212" s="89" t="n">
        <f aca="false">K212/D212</f>
        <v>75.2823577235772</v>
      </c>
      <c r="K212" s="90" t="n">
        <f aca="false">L212+M212+E212</f>
        <v>64818.11</v>
      </c>
      <c r="L212" s="90" t="n">
        <f aca="false">F212*1163</f>
        <v>0</v>
      </c>
      <c r="M212" s="90" t="n">
        <f aca="false">G212*9.5</f>
        <v>43719.19</v>
      </c>
      <c r="N212" s="109" t="n">
        <f aca="false">лютий!J212-січень!J211</f>
        <v>-20.8545993031359</v>
      </c>
      <c r="O212" s="76"/>
    </row>
    <row r="213" customFormat="false" ht="13.8" hidden="false" customHeight="false" outlineLevel="0" collapsed="false">
      <c r="A213" s="49" t="n">
        <v>2</v>
      </c>
      <c r="B213" s="87" t="s">
        <v>187</v>
      </c>
      <c r="C213" s="88" t="n">
        <v>80</v>
      </c>
      <c r="D213" s="88" t="n">
        <v>232.1</v>
      </c>
      <c r="E213" s="110" t="n">
        <f aca="false">SUM(січень!E212+лютий!E213)</f>
        <v>130.28</v>
      </c>
      <c r="F213" s="110" t="n">
        <f aca="false">SUM(січень!F212+лютий!F213)</f>
        <v>12.31</v>
      </c>
      <c r="G213" s="110" t="n">
        <f aca="false">SUM(січень!G212+лютий!G213)</f>
        <v>0</v>
      </c>
      <c r="H213" s="110" t="n">
        <f aca="false">SUM(січень!H212+лютий!H213)</f>
        <v>6</v>
      </c>
      <c r="I213" s="110" t="n">
        <f aca="false">SUM(січень!I212+лютий!I213)</f>
        <v>0</v>
      </c>
      <c r="J213" s="89" t="n">
        <f aca="false">K213/D213</f>
        <v>62.2439034898751</v>
      </c>
      <c r="K213" s="90" t="n">
        <f aca="false">L213+M213+E213</f>
        <v>14446.81</v>
      </c>
      <c r="L213" s="90" t="n">
        <f aca="false">F213*1163</f>
        <v>14316.53</v>
      </c>
      <c r="M213" s="90" t="n">
        <f aca="false">G213*9.5</f>
        <v>0</v>
      </c>
      <c r="N213" s="109" t="n">
        <f aca="false">лютий!J213-січень!J212</f>
        <v>-23.0626023265834</v>
      </c>
      <c r="O213" s="76"/>
    </row>
    <row r="214" customFormat="false" ht="13.8" hidden="false" customHeight="false" outlineLevel="0" collapsed="false">
      <c r="A214" s="49" t="n">
        <v>3</v>
      </c>
      <c r="B214" s="87" t="s">
        <v>188</v>
      </c>
      <c r="C214" s="88" t="n">
        <v>193</v>
      </c>
      <c r="D214" s="88" t="n">
        <v>1427.58</v>
      </c>
      <c r="E214" s="110" t="n">
        <f aca="false">SUM(січень!E213+лютий!E214)</f>
        <v>28877.31</v>
      </c>
      <c r="F214" s="110" t="n">
        <f aca="false">SUM(січень!F213+лютий!F214)</f>
        <v>46.73</v>
      </c>
      <c r="G214" s="110" t="n">
        <f aca="false">SUM(січень!G213+лютий!G214)</f>
        <v>0</v>
      </c>
      <c r="H214" s="110" t="n">
        <f aca="false">SUM(січень!H213+лютий!H214)</f>
        <v>74.74</v>
      </c>
      <c r="I214" s="110" t="n">
        <f aca="false">SUM(січень!I213+лютий!I214)</f>
        <v>17.14</v>
      </c>
      <c r="J214" s="89" t="n">
        <f aca="false">K214/D214</f>
        <v>58.2974684430995</v>
      </c>
      <c r="K214" s="90" t="n">
        <f aca="false">L214+M214+E214</f>
        <v>83224.3</v>
      </c>
      <c r="L214" s="90" t="n">
        <f aca="false">F214*1163</f>
        <v>54346.99</v>
      </c>
      <c r="M214" s="90" t="n">
        <f aca="false">G214*9.5</f>
        <v>0</v>
      </c>
      <c r="N214" s="109" t="n">
        <f aca="false">лютий!J214-січень!J213</f>
        <v>-22.0297986802841</v>
      </c>
      <c r="O214" s="76"/>
    </row>
    <row r="215" customFormat="false" ht="13.8" hidden="false" customHeight="false" outlineLevel="0" collapsed="false">
      <c r="A215" s="49" t="n">
        <v>4</v>
      </c>
      <c r="B215" s="87" t="s">
        <v>189</v>
      </c>
      <c r="C215" s="88" t="n">
        <v>1000</v>
      </c>
      <c r="D215" s="88" t="n">
        <v>2559.06</v>
      </c>
      <c r="E215" s="110" t="n">
        <f aca="false">SUM(січень!E214+лютий!E215)</f>
        <v>23038.1</v>
      </c>
      <c r="F215" s="110" t="n">
        <f aca="false">SUM(січень!F214+лютий!F215)</f>
        <v>136.42</v>
      </c>
      <c r="G215" s="110" t="n">
        <f aca="false">SUM(січень!G214+лютий!G215)</f>
        <v>0</v>
      </c>
      <c r="H215" s="110" t="n">
        <f aca="false">SUM(січень!H214+лютий!H215)</f>
        <v>1187.04</v>
      </c>
      <c r="I215" s="110" t="n">
        <f aca="false">SUM(січень!I214+лютий!I215)</f>
        <v>0</v>
      </c>
      <c r="J215" s="89" t="n">
        <f aca="false">K215/D215</f>
        <v>71.0005079990309</v>
      </c>
      <c r="K215" s="90" t="n">
        <f aca="false">L215+M215+E215</f>
        <v>181694.56</v>
      </c>
      <c r="L215" s="90" t="n">
        <f aca="false">F215*1163</f>
        <v>158656.46</v>
      </c>
      <c r="M215" s="90" t="n">
        <f aca="false">G215*9.5</f>
        <v>0</v>
      </c>
      <c r="N215" s="109" t="n">
        <f aca="false">лютий!J215-січень!J214</f>
        <v>-5.16555297648356</v>
      </c>
      <c r="O215" s="76"/>
    </row>
    <row r="216" customFormat="false" ht="13.8" hidden="false" customHeight="false" outlineLevel="0" collapsed="false">
      <c r="A216" s="49" t="n">
        <v>5</v>
      </c>
      <c r="B216" s="87" t="s">
        <v>190</v>
      </c>
      <c r="C216" s="88" t="n">
        <v>60</v>
      </c>
      <c r="D216" s="88" t="n">
        <v>217</v>
      </c>
      <c r="E216" s="110" t="n">
        <f aca="false">SUM(січень!E215+лютий!E216)</f>
        <v>878.59</v>
      </c>
      <c r="F216" s="110" t="n">
        <f aca="false">SUM(січень!F215+лютий!F216)</f>
        <v>8.49</v>
      </c>
      <c r="G216" s="110" t="n">
        <f aca="false">SUM(січень!G215+лютий!G216)</f>
        <v>0</v>
      </c>
      <c r="H216" s="110" t="n">
        <f aca="false">SUM(січень!H215+лютий!H216)</f>
        <v>5</v>
      </c>
      <c r="I216" s="110" t="n">
        <f aca="false">SUM(січень!I215+лютий!I216)</f>
        <v>1</v>
      </c>
      <c r="J216" s="89" t="n">
        <f aca="false">K216/D216</f>
        <v>49.5505069124424</v>
      </c>
      <c r="K216" s="90" t="n">
        <f aca="false">L216+M216+E216</f>
        <v>10752.46</v>
      </c>
      <c r="L216" s="90" t="n">
        <f aca="false">F216*1163</f>
        <v>9873.87</v>
      </c>
      <c r="M216" s="90" t="n">
        <f aca="false">G216*9.5</f>
        <v>0</v>
      </c>
      <c r="N216" s="109" t="n">
        <f aca="false">лютий!J216-січень!J215</f>
        <v>-0.545345622119822</v>
      </c>
      <c r="O216" s="76"/>
    </row>
    <row r="217" customFormat="false" ht="13.8" hidden="false" customHeight="false" outlineLevel="0" collapsed="false">
      <c r="A217" s="49" t="n">
        <v>6</v>
      </c>
      <c r="B217" s="87" t="s">
        <v>191</v>
      </c>
      <c r="C217" s="88" t="n">
        <v>280</v>
      </c>
      <c r="D217" s="88" t="n">
        <v>1546.1</v>
      </c>
      <c r="E217" s="110" t="n">
        <f aca="false">SUM(січень!E216+лютий!E217)</f>
        <v>22556.62</v>
      </c>
      <c r="F217" s="110" t="n">
        <f aca="false">SUM(січень!F216+лютий!F217)</f>
        <v>0</v>
      </c>
      <c r="G217" s="110" t="n">
        <f aca="false">SUM(січень!G216+лютий!G217)</f>
        <v>0</v>
      </c>
      <c r="H217" s="110" t="n">
        <f aca="false">SUM(січень!H216+лютий!H217)</f>
        <v>94.93</v>
      </c>
      <c r="I217" s="110" t="n">
        <f aca="false">SUM(січень!I216+лютий!I217)</f>
        <v>0</v>
      </c>
      <c r="J217" s="89" t="n">
        <f aca="false">K217/D217</f>
        <v>14.5893667938684</v>
      </c>
      <c r="K217" s="90" t="n">
        <f aca="false">L217+M217+E217</f>
        <v>22556.62</v>
      </c>
      <c r="L217" s="90" t="n">
        <f aca="false">F217*1163</f>
        <v>0</v>
      </c>
      <c r="M217" s="90" t="n">
        <f aca="false">G217*9.5</f>
        <v>0</v>
      </c>
      <c r="N217" s="109" t="n">
        <f aca="false">лютий!J217-січень!J216</f>
        <v>10.0461548412134</v>
      </c>
      <c r="O217" s="76"/>
    </row>
    <row r="218" customFormat="false" ht="13.8" hidden="false" customHeight="false" outlineLevel="0" collapsed="false">
      <c r="A218" s="49" t="n">
        <v>7</v>
      </c>
      <c r="B218" s="87" t="s">
        <v>192</v>
      </c>
      <c r="C218" s="88"/>
      <c r="D218" s="88" t="n">
        <v>121.6</v>
      </c>
      <c r="E218" s="110" t="n">
        <f aca="false">SUM(січень!E217+лютий!E218)</f>
        <v>150</v>
      </c>
      <c r="F218" s="110" t="n">
        <f aca="false">SUM(січень!F217+лютий!F218)</f>
        <v>0</v>
      </c>
      <c r="G218" s="110" t="n">
        <f aca="false">SUM(січень!G217+лютий!G218)</f>
        <v>0</v>
      </c>
      <c r="H218" s="110" t="n">
        <f aca="false">SUM(січень!H217+лютий!H218)</f>
        <v>0</v>
      </c>
      <c r="I218" s="110" t="n">
        <f aca="false">SUM(січень!I217+лютий!I218)</f>
        <v>0</v>
      </c>
      <c r="J218" s="89" t="n">
        <f aca="false">K218/D218</f>
        <v>1.23355263157895</v>
      </c>
      <c r="K218" s="90" t="n">
        <f aca="false">L218+M218+E218</f>
        <v>150</v>
      </c>
      <c r="L218" s="90" t="n">
        <f aca="false">F218*1163</f>
        <v>0</v>
      </c>
      <c r="M218" s="90" t="n">
        <f aca="false">G218*9.5</f>
        <v>0</v>
      </c>
      <c r="N218" s="109" t="n">
        <f aca="false">лютий!J218-січень!J217</f>
        <v>-0.0855263157894738</v>
      </c>
      <c r="O218" s="76"/>
    </row>
    <row r="219" customFormat="false" ht="13.8" hidden="false" customHeight="false" outlineLevel="0" collapsed="false">
      <c r="A219" s="49" t="n">
        <v>8</v>
      </c>
      <c r="B219" s="87" t="s">
        <v>193</v>
      </c>
      <c r="C219" s="88" t="n">
        <v>80</v>
      </c>
      <c r="D219" s="88" t="n">
        <v>213.7</v>
      </c>
      <c r="E219" s="110" t="n">
        <f aca="false">SUM(січень!E218+лютий!E219)</f>
        <v>245.76</v>
      </c>
      <c r="F219" s="110" t="n">
        <f aca="false">SUM(січень!F218+лютий!F219)</f>
        <v>0</v>
      </c>
      <c r="G219" s="110" t="n">
        <f aca="false">SUM(січень!G218+лютий!G219)</f>
        <v>0</v>
      </c>
      <c r="H219" s="110" t="n">
        <f aca="false">SUM(січень!H218+лютий!H219)</f>
        <v>7</v>
      </c>
      <c r="I219" s="110" t="n">
        <f aca="false">SUM(січень!I218+лютий!I219)</f>
        <v>2</v>
      </c>
      <c r="J219" s="89" t="n">
        <f aca="false">K219/D219</f>
        <v>1.15002339728592</v>
      </c>
      <c r="K219" s="90" t="n">
        <f aca="false">L219+M219+E219</f>
        <v>245.76</v>
      </c>
      <c r="L219" s="90" t="n">
        <f aca="false">F219*1163</f>
        <v>0</v>
      </c>
      <c r="M219" s="90" t="n">
        <f aca="false">G219*9.5</f>
        <v>0</v>
      </c>
      <c r="N219" s="109" t="n">
        <f aca="false">лютий!J219-січень!J218</f>
        <v>-0.0910622367805335</v>
      </c>
      <c r="O219" s="76"/>
    </row>
    <row r="220" customFormat="false" ht="13.8" hidden="false" customHeight="false" outlineLevel="0" collapsed="false">
      <c r="A220" s="49" t="n">
        <v>9</v>
      </c>
      <c r="B220" s="87" t="s">
        <v>194</v>
      </c>
      <c r="C220" s="88" t="n">
        <v>40</v>
      </c>
      <c r="D220" s="88" t="n">
        <v>173.8</v>
      </c>
      <c r="E220" s="110" t="n">
        <f aca="false">SUM(січень!E219+лютий!E220)</f>
        <v>98.43</v>
      </c>
      <c r="F220" s="110" t="n">
        <f aca="false">SUM(січень!F219+лютий!F220)</f>
        <v>0</v>
      </c>
      <c r="G220" s="110" t="n">
        <f aca="false">SUM(січень!G219+лютий!G220)</f>
        <v>0</v>
      </c>
      <c r="H220" s="110" t="n">
        <f aca="false">SUM(січень!H219+лютий!H220)</f>
        <v>2</v>
      </c>
      <c r="I220" s="110" t="n">
        <f aca="false">SUM(січень!I219+лютий!I220)</f>
        <v>0</v>
      </c>
      <c r="J220" s="89" t="n">
        <f aca="false">K220/D220</f>
        <v>0.566340621403913</v>
      </c>
      <c r="K220" s="90" t="n">
        <f aca="false">L220+M220+E220</f>
        <v>98.43</v>
      </c>
      <c r="L220" s="90" t="n">
        <f aca="false">F220*1163</f>
        <v>0</v>
      </c>
      <c r="M220" s="90" t="n">
        <f aca="false">G220*9.5</f>
        <v>0</v>
      </c>
      <c r="N220" s="109" t="n">
        <f aca="false">лютий!J220-січень!J219</f>
        <v>0.00373993095512082</v>
      </c>
      <c r="O220" s="76"/>
    </row>
    <row r="221" customFormat="false" ht="13.8" hidden="false" customHeight="false" outlineLevel="0" collapsed="false">
      <c r="A221" s="49" t="n">
        <v>10</v>
      </c>
      <c r="B221" s="87" t="s">
        <v>195</v>
      </c>
      <c r="C221" s="88" t="n">
        <v>25</v>
      </c>
      <c r="D221" s="88" t="n">
        <v>175.6</v>
      </c>
      <c r="E221" s="110" t="n">
        <f aca="false">SUM(січень!E220+лютий!E221)</f>
        <v>27</v>
      </c>
      <c r="F221" s="110" t="n">
        <f aca="false">SUM(січень!F220+лютий!F221)</f>
        <v>0</v>
      </c>
      <c r="G221" s="110" t="n">
        <f aca="false">SUM(січень!G220+лютий!G221)</f>
        <v>0</v>
      </c>
      <c r="H221" s="110" t="n">
        <f aca="false">SUM(січень!H220+лютий!H221)</f>
        <v>0</v>
      </c>
      <c r="I221" s="110" t="n">
        <f aca="false">SUM(січень!I220+лютий!I221)</f>
        <v>0</v>
      </c>
      <c r="J221" s="89" t="n">
        <f aca="false">K221/D221</f>
        <v>0.15375854214123</v>
      </c>
      <c r="K221" s="90" t="n">
        <f aca="false">L221+M221+E221</f>
        <v>27</v>
      </c>
      <c r="L221" s="90" t="n">
        <f aca="false">F221*1163</f>
        <v>0</v>
      </c>
      <c r="M221" s="90" t="n">
        <f aca="false">G221*9.5</f>
        <v>0</v>
      </c>
      <c r="N221" s="109" t="n">
        <f aca="false">лютий!J221-січень!J220</f>
        <v>-0.130182232346241</v>
      </c>
      <c r="O221" s="76"/>
    </row>
    <row r="222" customFormat="false" ht="13.8" hidden="false" customHeight="false" outlineLevel="0" collapsed="false">
      <c r="A222" s="49" t="n">
        <v>11</v>
      </c>
      <c r="B222" s="87" t="s">
        <v>196</v>
      </c>
      <c r="C222" s="88" t="n">
        <v>25</v>
      </c>
      <c r="D222" s="88" t="n">
        <v>98.1</v>
      </c>
      <c r="E222" s="110" t="n">
        <f aca="false">SUM(січень!E221+лютий!E222)</f>
        <v>0</v>
      </c>
      <c r="F222" s="110" t="n">
        <f aca="false">SUM(січень!F221+лютий!F222)</f>
        <v>0</v>
      </c>
      <c r="G222" s="110" t="n">
        <f aca="false">SUM(січень!G221+лютий!G222)</f>
        <v>0</v>
      </c>
      <c r="H222" s="110" t="n">
        <f aca="false">SUM(січень!H221+лютий!H222)</f>
        <v>4</v>
      </c>
      <c r="I222" s="110" t="n">
        <f aca="false">SUM(січень!I221+лютий!I222)</f>
        <v>0</v>
      </c>
      <c r="J222" s="89" t="n">
        <f aca="false">K222/D222</f>
        <v>0</v>
      </c>
      <c r="K222" s="90" t="n">
        <f aca="false">L222+M222+E222</f>
        <v>0</v>
      </c>
      <c r="L222" s="90" t="n">
        <f aca="false">F222*1163</f>
        <v>0</v>
      </c>
      <c r="M222" s="90" t="n">
        <f aca="false">G222*9.5</f>
        <v>0</v>
      </c>
      <c r="N222" s="109" t="n">
        <f aca="false">лютий!J222-січень!J221</f>
        <v>0</v>
      </c>
      <c r="O222" s="76"/>
    </row>
    <row r="223" customFormat="false" ht="13.8" hidden="false" customHeight="false" outlineLevel="0" collapsed="false">
      <c r="A223" s="49" t="n">
        <v>12</v>
      </c>
      <c r="B223" s="87" t="s">
        <v>205</v>
      </c>
      <c r="C223" s="88" t="n">
        <v>20</v>
      </c>
      <c r="D223" s="88" t="n">
        <v>94.55</v>
      </c>
      <c r="E223" s="110" t="n">
        <f aca="false">SUM(лютий!E223)</f>
        <v>8</v>
      </c>
      <c r="F223" s="110" t="n">
        <f aca="false">SUM(лютий!F223)</f>
        <v>0</v>
      </c>
      <c r="G223" s="110" t="n">
        <f aca="false">SUM(лютий!G223)</f>
        <v>0</v>
      </c>
      <c r="H223" s="110" t="n">
        <f aca="false">SUM(лютий!H223)</f>
        <v>0</v>
      </c>
      <c r="I223" s="110" t="n">
        <f aca="false">SUM(лютий!I223)</f>
        <v>0</v>
      </c>
      <c r="J223" s="89" t="n">
        <f aca="false">K223/D223</f>
        <v>0.0846113167636171</v>
      </c>
      <c r="K223" s="90" t="n">
        <f aca="false">L223+M223+E223</f>
        <v>8</v>
      </c>
      <c r="L223" s="90" t="n">
        <f aca="false">F223*1163</f>
        <v>0</v>
      </c>
      <c r="M223" s="90" t="n">
        <f aca="false">G223*9.5</f>
        <v>0</v>
      </c>
      <c r="N223" s="109"/>
      <c r="O223" s="76"/>
    </row>
    <row r="224" customFormat="false" ht="13.8" hidden="false" customHeight="false" outlineLevel="0" collapsed="false">
      <c r="A224" s="62"/>
      <c r="B224" s="63" t="s">
        <v>183</v>
      </c>
      <c r="C224" s="64" t="n">
        <f aca="false">SUM(C212:C223)</f>
        <v>1864</v>
      </c>
      <c r="D224" s="64" t="n">
        <f aca="false">SUM(D212:D223)</f>
        <v>7720.19</v>
      </c>
      <c r="E224" s="64" t="n">
        <f aca="false">SUM(E212:E223)</f>
        <v>97109.01</v>
      </c>
      <c r="F224" s="64" t="n">
        <f aca="false">SUM(F212:F223)</f>
        <v>203.95</v>
      </c>
      <c r="G224" s="92" t="n">
        <f aca="false">SUM(G212:G223)</f>
        <v>4602.02</v>
      </c>
      <c r="H224" s="64" t="n">
        <f aca="false">SUM(H212:H223)</f>
        <v>1425.71</v>
      </c>
      <c r="I224" s="64" t="n">
        <f aca="false">SUM(I212:I223)</f>
        <v>20.14</v>
      </c>
      <c r="J224" s="67"/>
      <c r="K224" s="67"/>
      <c r="L224" s="93"/>
      <c r="M224" s="67"/>
      <c r="N224" s="109"/>
      <c r="O224" s="76"/>
    </row>
    <row r="225" customFormat="false" ht="13.8" hidden="false" customHeight="false" outlineLevel="0" collapsed="false">
      <c r="A225" s="62"/>
      <c r="B225" s="63" t="s">
        <v>184</v>
      </c>
      <c r="C225" s="64"/>
      <c r="D225" s="64"/>
      <c r="E225" s="64"/>
      <c r="F225" s="64"/>
      <c r="G225" s="67"/>
      <c r="H225" s="64"/>
      <c r="I225" s="67"/>
      <c r="J225" s="85" t="n">
        <f aca="false">SUM(J212:J223)/12</f>
        <v>27.8460331559223</v>
      </c>
      <c r="K225" s="67"/>
      <c r="L225" s="67"/>
      <c r="M225" s="67"/>
      <c r="N225" s="109" t="n">
        <f aca="false">лютий!J225-січень!J223</f>
        <v>-6.65244757869946</v>
      </c>
      <c r="O225" s="76"/>
    </row>
    <row r="226" customFormat="false" ht="13.8" hidden="false" customHeight="false" outlineLevel="0" collapsed="false">
      <c r="N226" s="109"/>
      <c r="O226" s="76"/>
    </row>
    <row r="227" customFormat="false" ht="23.85" hidden="false" customHeight="true" outlineLevel="0" collapsed="false">
      <c r="N227" s="109"/>
      <c r="O227" s="76"/>
    </row>
    <row r="228" customFormat="false" ht="26.25" hidden="false" customHeight="true" outlineLevel="0" collapsed="false">
      <c r="A228" s="4" t="s">
        <v>1</v>
      </c>
      <c r="B228" s="5" t="s">
        <v>2</v>
      </c>
      <c r="C228" s="5" t="s">
        <v>3</v>
      </c>
      <c r="D228" s="5" t="s">
        <v>4</v>
      </c>
      <c r="E228" s="5" t="s">
        <v>5</v>
      </c>
      <c r="F228" s="5"/>
      <c r="G228" s="5"/>
      <c r="H228" s="5"/>
      <c r="I228" s="5"/>
      <c r="J228" s="5" t="s">
        <v>6</v>
      </c>
      <c r="K228" s="5" t="s">
        <v>7</v>
      </c>
      <c r="L228" s="5"/>
      <c r="M228" s="5"/>
      <c r="N228" s="109"/>
      <c r="O228" s="76"/>
    </row>
    <row r="229" customFormat="false" ht="35.8" hidden="false" customHeight="false" outlineLevel="0" collapsed="false">
      <c r="A229" s="4"/>
      <c r="B229" s="5"/>
      <c r="C229" s="5"/>
      <c r="D229" s="5"/>
      <c r="E229" s="5" t="s">
        <v>8</v>
      </c>
      <c r="F229" s="5" t="s">
        <v>9</v>
      </c>
      <c r="G229" s="5" t="s">
        <v>10</v>
      </c>
      <c r="H229" s="5" t="s">
        <v>11</v>
      </c>
      <c r="I229" s="5" t="s">
        <v>12</v>
      </c>
      <c r="J229" s="5"/>
      <c r="K229" s="5" t="s">
        <v>13</v>
      </c>
      <c r="L229" s="5" t="s">
        <v>14</v>
      </c>
      <c r="M229" s="5" t="s">
        <v>15</v>
      </c>
      <c r="N229" s="109"/>
      <c r="O229" s="76"/>
    </row>
    <row r="230" customFormat="false" ht="13.8" hidden="false" customHeight="false" outlineLevel="0" collapsed="false">
      <c r="A230" s="101" t="s">
        <v>197</v>
      </c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9"/>
      <c r="O230" s="76"/>
    </row>
    <row r="231" customFormat="false" ht="24.35" hidden="false" customHeight="false" outlineLevel="0" collapsed="false">
      <c r="A231" s="9" t="n">
        <v>1</v>
      </c>
      <c r="B231" s="37" t="s">
        <v>198</v>
      </c>
      <c r="C231" s="50" t="n">
        <v>871</v>
      </c>
      <c r="D231" s="50" t="n">
        <v>9941.8</v>
      </c>
      <c r="E231" s="108" t="n">
        <f aca="false">SUM(січень!E229+лютий!E231)</f>
        <v>21844.5</v>
      </c>
      <c r="F231" s="108" t="n">
        <f aca="false">SUM(січень!F229+лютий!F231)</f>
        <v>336.9</v>
      </c>
      <c r="G231" s="108" t="n">
        <f aca="false">SUM(січень!G229+лютий!G231)</f>
        <v>0</v>
      </c>
      <c r="H231" s="108" t="n">
        <f aca="false">SUM(січень!H229+лютий!H231)</f>
        <v>842.27</v>
      </c>
      <c r="I231" s="108" t="n">
        <f aca="false">SUM(січень!I229+лютий!I231)</f>
        <v>0</v>
      </c>
      <c r="J231" s="95" t="n">
        <f aca="false">K231/D231</f>
        <v>41.6080790198958</v>
      </c>
      <c r="K231" s="96" t="n">
        <f aca="false">L231+M231+E231</f>
        <v>413659.2</v>
      </c>
      <c r="L231" s="96" t="n">
        <f aca="false">F231*1163</f>
        <v>391814.7</v>
      </c>
      <c r="M231" s="96" t="n">
        <f aca="false">G231*9.5</f>
        <v>0</v>
      </c>
      <c r="N231" s="109" t="n">
        <f aca="false">лютий!J231-січень!J229</f>
        <v>-8.75195638616749</v>
      </c>
      <c r="O231" s="76"/>
    </row>
    <row r="232" customFormat="false" ht="35.8" hidden="false" customHeight="false" outlineLevel="0" collapsed="false">
      <c r="A232" s="9" t="n">
        <v>2</v>
      </c>
      <c r="B232" s="37" t="s">
        <v>199</v>
      </c>
      <c r="C232" s="50" t="n">
        <v>875</v>
      </c>
      <c r="D232" s="50" t="n">
        <v>4538.7</v>
      </c>
      <c r="E232" s="108" t="n">
        <f aca="false">SUM(січень!E230+лютий!E232)</f>
        <v>22053.07</v>
      </c>
      <c r="F232" s="108" t="n">
        <f aca="false">SUM(січень!F230+лютий!F232)</f>
        <v>121.92</v>
      </c>
      <c r="G232" s="108" t="n">
        <f aca="false">SUM(січень!G230+лютий!G232)</f>
        <v>0</v>
      </c>
      <c r="H232" s="108" t="n">
        <f aca="false">SUM(січень!H230+лютий!H232)</f>
        <v>518.94</v>
      </c>
      <c r="I232" s="108" t="n">
        <f aca="false">SUM(січень!I230+лютий!I232)</f>
        <v>184.11</v>
      </c>
      <c r="J232" s="95" t="n">
        <f aca="false">K232/D232</f>
        <v>36.0997708594972</v>
      </c>
      <c r="K232" s="96" t="n">
        <f aca="false">L232+M232+E232</f>
        <v>163846.03</v>
      </c>
      <c r="L232" s="96" t="n">
        <f aca="false">F232*1163</f>
        <v>141792.96</v>
      </c>
      <c r="M232" s="96" t="n">
        <f aca="false">G232*9.5</f>
        <v>0</v>
      </c>
      <c r="N232" s="109" t="n">
        <f aca="false">лютий!J232-січень!J230</f>
        <v>-4.78515213607421</v>
      </c>
      <c r="O232" s="76"/>
    </row>
    <row r="233" customFormat="false" ht="23.85" hidden="false" customHeight="false" outlineLevel="0" collapsed="false">
      <c r="A233" s="9" t="n">
        <v>3</v>
      </c>
      <c r="B233" s="37" t="s">
        <v>200</v>
      </c>
      <c r="C233" s="50" t="n">
        <v>2425</v>
      </c>
      <c r="D233" s="50" t="n">
        <v>12788.2</v>
      </c>
      <c r="E233" s="108" t="n">
        <f aca="false">SUM(січень!E231+лютий!E233)</f>
        <v>31037.88</v>
      </c>
      <c r="F233" s="108" t="n">
        <f aca="false">SUM(січень!F231+лютий!F233)</f>
        <v>355.14</v>
      </c>
      <c r="G233" s="108" t="n">
        <f aca="false">SUM(січень!G231+лютий!G233)</f>
        <v>16.23</v>
      </c>
      <c r="H233" s="108" t="n">
        <f aca="false">SUM(січень!H231+лютий!H233)</f>
        <v>728.9</v>
      </c>
      <c r="I233" s="108" t="n">
        <f aca="false">SUM(січень!I231+лютий!I233)</f>
        <v>0</v>
      </c>
      <c r="J233" s="95" t="n">
        <f aca="false">K233/D233</f>
        <v>34.7367014122394</v>
      </c>
      <c r="K233" s="96" t="n">
        <f aca="false">L233+M233+E233</f>
        <v>444219.885</v>
      </c>
      <c r="L233" s="96" t="n">
        <f aca="false">F233*1163</f>
        <v>413027.82</v>
      </c>
      <c r="M233" s="96" t="n">
        <f aca="false">G233*9.5</f>
        <v>154.185</v>
      </c>
      <c r="N233" s="109" t="n">
        <f aca="false">лютий!J233-січень!J231</f>
        <v>-5.59032428332369</v>
      </c>
      <c r="O233" s="76"/>
    </row>
    <row r="234" customFormat="false" ht="23.85" hidden="false" customHeight="false" outlineLevel="0" collapsed="false">
      <c r="A234" s="9" t="n">
        <v>4</v>
      </c>
      <c r="B234" s="37" t="s">
        <v>201</v>
      </c>
      <c r="C234" s="50" t="n">
        <v>2028</v>
      </c>
      <c r="D234" s="50" t="n">
        <v>8780.4</v>
      </c>
      <c r="E234" s="108" t="n">
        <f aca="false">SUM(січень!E232+лютий!E234)</f>
        <v>38398.03</v>
      </c>
      <c r="F234" s="108" t="n">
        <f aca="false">SUM(січень!F232+лютий!F234)</f>
        <v>56.48</v>
      </c>
      <c r="G234" s="108" t="n">
        <f aca="false">SUM(січень!G232+лютий!G234)</f>
        <v>16335.75</v>
      </c>
      <c r="H234" s="108" t="n">
        <f aca="false">SUM(січень!H232+лютий!H234)</f>
        <v>720.09</v>
      </c>
      <c r="I234" s="108" t="n">
        <f aca="false">SUM(січень!I232+лютий!I234)</f>
        <v>231.41</v>
      </c>
      <c r="J234" s="95" t="n">
        <f aca="false">K234/D234</f>
        <v>29.5287111065555</v>
      </c>
      <c r="K234" s="96" t="n">
        <f aca="false">L234+M234+E234</f>
        <v>259273.895</v>
      </c>
      <c r="L234" s="96" t="n">
        <f aca="false">F234*1163</f>
        <v>65686.24</v>
      </c>
      <c r="M234" s="96" t="n">
        <f aca="false">G234*9.5</f>
        <v>155189.625</v>
      </c>
      <c r="N234" s="109" t="n">
        <f aca="false">лютий!J234-січень!J232</f>
        <v>-1.87176267596009</v>
      </c>
      <c r="O234" s="76"/>
    </row>
    <row r="235" customFormat="false" ht="13.8" hidden="false" customHeight="false" outlineLevel="0" collapsed="false">
      <c r="A235" s="9" t="n">
        <v>5</v>
      </c>
      <c r="B235" s="37" t="s">
        <v>202</v>
      </c>
      <c r="C235" s="50" t="n">
        <v>1332</v>
      </c>
      <c r="D235" s="50" t="n">
        <v>11092.1</v>
      </c>
      <c r="E235" s="108" t="n">
        <f aca="false">SUM(січень!E233+лютий!E235)</f>
        <v>62698.83</v>
      </c>
      <c r="F235" s="108" t="n">
        <f aca="false">SUM(січень!F233+лютий!F235)</f>
        <v>136.4</v>
      </c>
      <c r="G235" s="108" t="n">
        <f aca="false">SUM(січень!G233+лютий!G235)</f>
        <v>0</v>
      </c>
      <c r="H235" s="108" t="n">
        <f aca="false">SUM(січень!H233+лютий!H235)</f>
        <v>1020.82</v>
      </c>
      <c r="I235" s="108" t="n">
        <f aca="false">SUM(січень!I233+лютий!I235)</f>
        <v>158.52</v>
      </c>
      <c r="J235" s="95" t="n">
        <f aca="false">K235/D235</f>
        <v>19.9540240351241</v>
      </c>
      <c r="K235" s="96" t="n">
        <f aca="false">L235+M235+E235</f>
        <v>221332.03</v>
      </c>
      <c r="L235" s="96" t="n">
        <f aca="false">F235*1163</f>
        <v>158633.2</v>
      </c>
      <c r="M235" s="96" t="n">
        <f aca="false">G235*9.5</f>
        <v>0</v>
      </c>
      <c r="N235" s="109" t="n">
        <f aca="false">лютий!J235-січень!J233</f>
        <v>-3.15068111538843</v>
      </c>
      <c r="O235" s="76"/>
    </row>
    <row r="236" customFormat="false" ht="13.8" hidden="false" customHeight="false" outlineLevel="0" collapsed="false">
      <c r="A236" s="32"/>
      <c r="B236" s="27" t="s">
        <v>183</v>
      </c>
      <c r="C236" s="28" t="n">
        <f aca="false">SUM(C231:C235)</f>
        <v>7531</v>
      </c>
      <c r="D236" s="28" t="n">
        <f aca="false">SUM(D231:D235)</f>
        <v>47141.2</v>
      </c>
      <c r="E236" s="28" t="n">
        <f aca="false">SUM(E231:E235)</f>
        <v>176032.31</v>
      </c>
      <c r="F236" s="28" t="n">
        <f aca="false">SUM(F231:F235)</f>
        <v>1006.84</v>
      </c>
      <c r="G236" s="28" t="n">
        <f aca="false">SUM(G231:G235)</f>
        <v>16351.98</v>
      </c>
      <c r="H236" s="28" t="n">
        <f aca="false">SUM(H231:H235)</f>
        <v>3831.02</v>
      </c>
      <c r="I236" s="28" t="n">
        <f aca="false">SUM(I231:I235)</f>
        <v>574.04</v>
      </c>
      <c r="J236" s="31"/>
      <c r="K236" s="31"/>
      <c r="L236" s="31"/>
      <c r="M236" s="31"/>
      <c r="N236" s="109"/>
      <c r="O236" s="76"/>
    </row>
    <row r="237" customFormat="false" ht="13.8" hidden="false" customHeight="false" outlineLevel="0" collapsed="false">
      <c r="A237" s="32"/>
      <c r="B237" s="27" t="s">
        <v>184</v>
      </c>
      <c r="C237" s="28"/>
      <c r="D237" s="28"/>
      <c r="E237" s="28"/>
      <c r="F237" s="28"/>
      <c r="G237" s="28"/>
      <c r="H237" s="28"/>
      <c r="I237" s="28"/>
      <c r="J237" s="97" t="n">
        <f aca="false">SUM(J231:J235)/5</f>
        <v>32.3854572866624</v>
      </c>
      <c r="K237" s="31"/>
      <c r="L237" s="31"/>
      <c r="M237" s="31"/>
      <c r="N237" s="109" t="n">
        <f aca="false">лютий!J237-січень!J235</f>
        <v>-4.82997531938278</v>
      </c>
      <c r="O237" s="76"/>
    </row>
    <row r="239" customFormat="false" ht="13.8" hidden="false" customHeight="false" outlineLevel="0" collapsed="false">
      <c r="B239" s="98"/>
    </row>
    <row r="240" customFormat="false" ht="13.8" hidden="false" customHeight="false" outlineLevel="0" collapsed="false">
      <c r="I240" s="23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2:A143"/>
    <mergeCell ref="B142:B143"/>
    <mergeCell ref="C142:C143"/>
    <mergeCell ref="D142:D143"/>
    <mergeCell ref="E142:I142"/>
    <mergeCell ref="J142:J143"/>
    <mergeCell ref="K142:M142"/>
    <mergeCell ref="A144:M144"/>
    <mergeCell ref="A166:A167"/>
    <mergeCell ref="B166:B167"/>
    <mergeCell ref="C166:C167"/>
    <mergeCell ref="D166:D167"/>
    <mergeCell ref="E166:I166"/>
    <mergeCell ref="J166:J167"/>
    <mergeCell ref="K166:M166"/>
    <mergeCell ref="A168:M168"/>
    <mergeCell ref="A209:A210"/>
    <mergeCell ref="B209:B210"/>
    <mergeCell ref="C209:C210"/>
    <mergeCell ref="D209:D210"/>
    <mergeCell ref="E209:I209"/>
    <mergeCell ref="J209:J210"/>
    <mergeCell ref="K209:M209"/>
    <mergeCell ref="A211:M211"/>
    <mergeCell ref="A228:A229"/>
    <mergeCell ref="B228:B229"/>
    <mergeCell ref="C228:C229"/>
    <mergeCell ref="D228:D229"/>
    <mergeCell ref="E228:I228"/>
    <mergeCell ref="J228:J229"/>
    <mergeCell ref="K228:M228"/>
    <mergeCell ref="A230:M2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1" activeCellId="0" sqref="N6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24.89"/>
  </cols>
  <sheetData>
    <row r="1" customFormat="false" ht="15" hidden="false" customHeight="false" outlineLevel="0" collapsed="false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/>
    </row>
    <row r="2" customFormat="false" ht="13.8" hidden="false" customHeight="false" outlineLevel="0" collapsed="false">
      <c r="A2" s="1"/>
      <c r="C2" s="1"/>
      <c r="D2" s="1"/>
      <c r="E2" s="1"/>
      <c r="F2" s="1"/>
      <c r="G2" s="1"/>
      <c r="I2" s="1"/>
      <c r="J2" s="1"/>
      <c r="K2" s="1"/>
      <c r="L2" s="1"/>
      <c r="M2" s="1"/>
    </row>
    <row r="3" customFormat="false" ht="13.8" hidden="false" customHeight="false" outlineLevel="0" collapsed="false">
      <c r="A3" s="1"/>
      <c r="C3" s="1"/>
      <c r="D3" s="1"/>
      <c r="E3" s="1"/>
      <c r="F3" s="1"/>
      <c r="G3" s="1"/>
      <c r="I3" s="1"/>
      <c r="J3" s="1"/>
      <c r="K3" s="1"/>
      <c r="L3" s="1"/>
      <c r="M3" s="1"/>
    </row>
    <row r="4" customFormat="false" ht="23.8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6.25" hidden="false" customHeight="fals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</row>
    <row r="6" customFormat="false" ht="13.8" hidden="false" customHeight="true" outlineLevel="0" collapsed="false">
      <c r="A6" s="99" t="s">
        <v>16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customFormat="false" ht="12.8" hidden="false" customHeight="false" outlineLevel="0" collapsed="false">
      <c r="A7" s="9" t="n">
        <v>1</v>
      </c>
      <c r="B7" s="10" t="s">
        <v>18</v>
      </c>
      <c r="C7" s="19" t="n">
        <v>124</v>
      </c>
      <c r="D7" s="11" t="n">
        <v>627.8</v>
      </c>
      <c r="E7" s="113" t="n">
        <f aca="false">SUM(січень!E8+лютий!E8)</f>
        <v>5939.98</v>
      </c>
      <c r="F7" s="113" t="n">
        <f aca="false">SUM(січень!F8+лютий!F8)</f>
        <v>38.44</v>
      </c>
      <c r="G7" s="113" t="n">
        <f aca="false">SUM(січень!G8+лютий!G8)</f>
        <v>0</v>
      </c>
      <c r="H7" s="113" t="n">
        <f aca="false">SUM(січень!H8+лютий!H8)</f>
        <v>103.36</v>
      </c>
      <c r="I7" s="113" t="n">
        <f aca="false">SUM(січень!I8+лютий!I8)</f>
        <v>0</v>
      </c>
      <c r="J7" s="114" t="n">
        <f aca="false">K7/D7</f>
        <v>80.6717107359032</v>
      </c>
      <c r="K7" s="15" t="n">
        <f aca="false">L7+M7+E7</f>
        <v>50645.7</v>
      </c>
      <c r="L7" s="15" t="n">
        <f aca="false">F7*1163</f>
        <v>44705.72</v>
      </c>
      <c r="M7" s="15" t="n">
        <f aca="false">G7*9.5</f>
        <v>0</v>
      </c>
    </row>
    <row r="8" customFormat="false" ht="14.9" hidden="false" customHeight="true" outlineLevel="0" collapsed="false">
      <c r="A8" s="9" t="n">
        <v>2</v>
      </c>
      <c r="B8" s="10" t="s">
        <v>17</v>
      </c>
      <c r="C8" s="11" t="n">
        <v>119</v>
      </c>
      <c r="D8" s="11" t="n">
        <v>310.7</v>
      </c>
      <c r="E8" s="113" t="n">
        <f aca="false">SUM(січень!E7+лютий!E7)</f>
        <v>1993.75</v>
      </c>
      <c r="F8" s="113" t="n">
        <f aca="false">SUM(січень!F7+лютий!F7)</f>
        <v>19.12</v>
      </c>
      <c r="G8" s="113" t="n">
        <f aca="false">SUM(січень!G7+лютий!G7)</f>
        <v>42.74</v>
      </c>
      <c r="H8" s="113" t="n">
        <f aca="false">SUM(січень!H7+лютий!H7)</f>
        <v>62.55</v>
      </c>
      <c r="I8" s="113" t="n">
        <f aca="false">SUM(січень!I7+лютий!I7)</f>
        <v>0</v>
      </c>
      <c r="J8" s="114" t="n">
        <f aca="false">K8/D8</f>
        <v>79.29301577084</v>
      </c>
      <c r="K8" s="15" t="n">
        <f aca="false">L8+M8+E8</f>
        <v>24636.34</v>
      </c>
      <c r="L8" s="15" t="n">
        <f aca="false">F8*1163</f>
        <v>22236.56</v>
      </c>
      <c r="M8" s="15" t="n">
        <f aca="false">G8*9.5</f>
        <v>406.03</v>
      </c>
    </row>
    <row r="9" customFormat="false" ht="16.4" hidden="false" customHeight="tru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13" t="n">
        <f aca="false">SUM(січень!E9+лютий!E9)</f>
        <v>3636.42</v>
      </c>
      <c r="F9" s="113" t="n">
        <f aca="false">SUM(січень!F9+лютий!F9)</f>
        <v>0</v>
      </c>
      <c r="G9" s="113" t="n">
        <f aca="false">SUM(січень!G9+лютий!G9)</f>
        <v>3937.09</v>
      </c>
      <c r="H9" s="113" t="n">
        <f aca="false">SUM(січень!H9+лютий!H9)</f>
        <v>47.07</v>
      </c>
      <c r="I9" s="113" t="n">
        <f aca="false">SUM(січень!I9+лютий!I9)</f>
        <v>0</v>
      </c>
      <c r="J9" s="114" t="n">
        <f aca="false">K9/D9</f>
        <v>77.5780245746692</v>
      </c>
      <c r="K9" s="15" t="n">
        <f aca="false">L9+M9+E9</f>
        <v>41038.775</v>
      </c>
      <c r="L9" s="15" t="n">
        <f aca="false">F9*1163</f>
        <v>0</v>
      </c>
      <c r="M9" s="15" t="n">
        <f aca="false">G9*9.5</f>
        <v>37402.355</v>
      </c>
    </row>
    <row r="10" customFormat="false" ht="12.8" hidden="false" customHeight="false" outlineLevel="0" collapsed="false">
      <c r="A10" s="9" t="n">
        <v>4</v>
      </c>
      <c r="B10" s="10" t="s">
        <v>21</v>
      </c>
      <c r="C10" s="11" t="n">
        <v>115</v>
      </c>
      <c r="D10" s="11" t="n">
        <v>1993.12</v>
      </c>
      <c r="E10" s="113" t="n">
        <f aca="false">SUM(січень!E11+лютий!E11)</f>
        <v>10708.66</v>
      </c>
      <c r="F10" s="113" t="n">
        <f aca="false">SUM(січень!F11+лютий!F11)</f>
        <v>115.47</v>
      </c>
      <c r="G10" s="113" t="n">
        <f aca="false">SUM(січень!G11+лютий!G11)</f>
        <v>0</v>
      </c>
      <c r="H10" s="113" t="n">
        <f aca="false">SUM(січень!H11+лютий!H11)</f>
        <v>148.91</v>
      </c>
      <c r="I10" s="113" t="n">
        <f aca="false">SUM(січень!I11+лютий!I11)</f>
        <v>0</v>
      </c>
      <c r="J10" s="114" t="n">
        <f aca="false">K10/D10</f>
        <v>72.7503963634904</v>
      </c>
      <c r="K10" s="15" t="n">
        <f aca="false">L10+M10+E10</f>
        <v>145000.27</v>
      </c>
      <c r="L10" s="15" t="n">
        <f aca="false">F10*1163</f>
        <v>134291.61</v>
      </c>
      <c r="M10" s="15" t="n">
        <f aca="false">G10*9.5</f>
        <v>0</v>
      </c>
    </row>
    <row r="11" customFormat="false" ht="15.65" hidden="false" customHeight="true" outlineLevel="0" collapsed="false">
      <c r="A11" s="9" t="n">
        <v>5</v>
      </c>
      <c r="B11" s="10" t="s">
        <v>23</v>
      </c>
      <c r="C11" s="11" t="n">
        <v>156</v>
      </c>
      <c r="D11" s="11" t="n">
        <v>570</v>
      </c>
      <c r="E11" s="113" t="n">
        <f aca="false">SUM(січень!E13+лютий!E13)</f>
        <v>4796.87</v>
      </c>
      <c r="F11" s="113" t="n">
        <f aca="false">SUM(січень!F13+лютий!F13)</f>
        <v>0</v>
      </c>
      <c r="G11" s="113" t="n">
        <f aca="false">SUM(січень!G13+лютий!G13)</f>
        <v>3551.06</v>
      </c>
      <c r="H11" s="113" t="n">
        <f aca="false">SUM(січень!H13+лютий!H13)</f>
        <v>80.75</v>
      </c>
      <c r="I11" s="113" t="n">
        <f aca="false">SUM(січень!I13+лютий!I13)</f>
        <v>0</v>
      </c>
      <c r="J11" s="114" t="n">
        <f aca="false">K11/D11</f>
        <v>67.5998947368421</v>
      </c>
      <c r="K11" s="15" t="n">
        <f aca="false">L11+M11+E11</f>
        <v>38531.94</v>
      </c>
      <c r="L11" s="15" t="n">
        <f aca="false">F11*1163</f>
        <v>0</v>
      </c>
      <c r="M11" s="15" t="n">
        <f aca="false">G11*9.5</f>
        <v>33735.07</v>
      </c>
    </row>
    <row r="12" customFormat="false" ht="14.9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13" t="n">
        <f aca="false">SUM(січень!E12+лютий!E12)</f>
        <v>3217.07</v>
      </c>
      <c r="F12" s="113" t="n">
        <f aca="false">SUM(січень!F12+лютий!F12)</f>
        <v>47.06</v>
      </c>
      <c r="G12" s="113" t="n">
        <f aca="false">SUM(січень!G12+лютий!G12)</f>
        <v>0</v>
      </c>
      <c r="H12" s="113" t="n">
        <f aca="false">SUM(січень!H12+лютий!H12)</f>
        <v>73.66</v>
      </c>
      <c r="I12" s="113" t="n">
        <f aca="false">SUM(січень!I12+лютий!I12)</f>
        <v>71.52</v>
      </c>
      <c r="J12" s="114" t="n">
        <f aca="false">K12/D12</f>
        <v>66.7601958525346</v>
      </c>
      <c r="K12" s="15" t="n">
        <f aca="false">L12+M12+E12</f>
        <v>57947.85</v>
      </c>
      <c r="L12" s="15" t="n">
        <f aca="false">F12*1163</f>
        <v>54730.78</v>
      </c>
      <c r="M12" s="15" t="n">
        <f aca="false">G12*9.5</f>
        <v>0</v>
      </c>
    </row>
    <row r="13" customFormat="false" ht="12.8" hidden="false" customHeight="false" outlineLevel="0" collapsed="false">
      <c r="A13" s="9" t="n">
        <v>7</v>
      </c>
      <c r="B13" s="10" t="s">
        <v>20</v>
      </c>
      <c r="C13" s="19" t="n">
        <v>219</v>
      </c>
      <c r="D13" s="11" t="n">
        <v>2020.8</v>
      </c>
      <c r="E13" s="113" t="n">
        <f aca="false">SUM(січень!E10+лютий!E10)</f>
        <v>7309.43</v>
      </c>
      <c r="F13" s="113" t="n">
        <f aca="false">SUM(січень!F10+лютий!F10)</f>
        <v>107.91</v>
      </c>
      <c r="G13" s="113" t="n">
        <f aca="false">SUM(січень!G10+лютий!G10)</f>
        <v>0</v>
      </c>
      <c r="H13" s="113" t="n">
        <f aca="false">SUM(січень!H10+лютий!H10)</f>
        <v>342.18</v>
      </c>
      <c r="I13" s="113" t="n">
        <f aca="false">SUM(січень!I10+лютий!I10)</f>
        <v>0</v>
      </c>
      <c r="J13" s="114" t="n">
        <f aca="false">K13/D13</f>
        <v>65.7208828186857</v>
      </c>
      <c r="K13" s="15" t="n">
        <f aca="false">L13+M13+E13</f>
        <v>132808.76</v>
      </c>
      <c r="L13" s="15" t="n">
        <f aca="false">F13*1163</f>
        <v>125499.33</v>
      </c>
      <c r="M13" s="15" t="n">
        <f aca="false">G13*9.5</f>
        <v>0</v>
      </c>
    </row>
    <row r="14" customFormat="false" ht="12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13" t="n">
        <f aca="false">SUM(січень!E14+лютий!E14)</f>
        <v>7934.16</v>
      </c>
      <c r="F14" s="113" t="n">
        <f aca="false">SUM(січень!F14+лютий!F14)</f>
        <v>84.05</v>
      </c>
      <c r="G14" s="113" t="n">
        <f aca="false">SUM(січень!G14+лютий!G14)</f>
        <v>0</v>
      </c>
      <c r="H14" s="113" t="n">
        <f aca="false">SUM(січень!H14+лютий!H14)</f>
        <v>319.47</v>
      </c>
      <c r="I14" s="113" t="n">
        <f aca="false">SUM(січень!I14+лютий!I14)</f>
        <v>90.22</v>
      </c>
      <c r="J14" s="114" t="n">
        <f aca="false">K14/D14</f>
        <v>60.9131469740634</v>
      </c>
      <c r="K14" s="15" t="n">
        <f aca="false">L14+M14+E14</f>
        <v>105684.31</v>
      </c>
      <c r="L14" s="15" t="n">
        <f aca="false">F14*1163</f>
        <v>97750.15</v>
      </c>
      <c r="M14" s="15" t="n">
        <f aca="false">G14*9.5</f>
        <v>0</v>
      </c>
    </row>
    <row r="15" customFormat="false" ht="12.8" hidden="false" customHeight="false" outlineLevel="0" collapsed="false">
      <c r="A15" s="9" t="n">
        <v>9</v>
      </c>
      <c r="B15" s="10" t="s">
        <v>29</v>
      </c>
      <c r="C15" s="11" t="n">
        <v>156</v>
      </c>
      <c r="D15" s="11" t="n">
        <v>951.3</v>
      </c>
      <c r="E15" s="113" t="n">
        <f aca="false">SUM(січень!E19+лютий!E19)</f>
        <v>6552.97</v>
      </c>
      <c r="F15" s="113" t="n">
        <f aca="false">SUM(січень!F19+лютий!F19)</f>
        <v>40.53</v>
      </c>
      <c r="G15" s="113" t="n">
        <f aca="false">SUM(січень!G19+лютий!G19)</f>
        <v>0</v>
      </c>
      <c r="H15" s="113" t="n">
        <f aca="false">SUM(січень!H19+лютий!H19)</f>
        <v>132.57</v>
      </c>
      <c r="I15" s="113" t="n">
        <f aca="false">SUM(січень!I19+лютий!I19)</f>
        <v>0</v>
      </c>
      <c r="J15" s="114" t="n">
        <f aca="false">K15/D15</f>
        <v>56.4378849994744</v>
      </c>
      <c r="K15" s="15" t="n">
        <f aca="false">L15+M15+E15</f>
        <v>53689.36</v>
      </c>
      <c r="L15" s="15" t="n">
        <f aca="false">F15*1163</f>
        <v>47136.39</v>
      </c>
      <c r="M15" s="15" t="n">
        <f aca="false">G15*9.5</f>
        <v>0</v>
      </c>
    </row>
    <row r="16" customFormat="false" ht="12.8" hidden="false" customHeight="false" outlineLevel="0" collapsed="false">
      <c r="A16" s="9" t="n">
        <v>10</v>
      </c>
      <c r="B16" s="10" t="s">
        <v>27</v>
      </c>
      <c r="C16" s="11" t="n">
        <v>212</v>
      </c>
      <c r="D16" s="11" t="n">
        <v>1060.7</v>
      </c>
      <c r="E16" s="113" t="n">
        <f aca="false">SUM(січень!E17+лютий!E17)</f>
        <v>5567.82</v>
      </c>
      <c r="F16" s="113" t="n">
        <f aca="false">SUM(січень!F17+лютий!F17)</f>
        <v>0</v>
      </c>
      <c r="G16" s="113" t="n">
        <f aca="false">SUM(січень!G17+лютий!G17)</f>
        <v>5670.26</v>
      </c>
      <c r="H16" s="113" t="n">
        <f aca="false">SUM(січень!H17+лютий!H17)</f>
        <v>103.24</v>
      </c>
      <c r="I16" s="113" t="n">
        <f aca="false">SUM(січень!I17+лютий!I17)</f>
        <v>0</v>
      </c>
      <c r="J16" s="114" t="n">
        <f aca="false">K16/D16</f>
        <v>56.0340247006694</v>
      </c>
      <c r="K16" s="15" t="n">
        <f aca="false">L16+M16+E16</f>
        <v>59435.29</v>
      </c>
      <c r="L16" s="15" t="n">
        <f aca="false">F16*1163</f>
        <v>0</v>
      </c>
      <c r="M16" s="15" t="n">
        <f aca="false">G16*9.5</f>
        <v>53867.47</v>
      </c>
    </row>
    <row r="17" customFormat="false" ht="12.8" hidden="false" customHeight="false" outlineLevel="0" collapsed="false">
      <c r="A17" s="9" t="n">
        <v>11</v>
      </c>
      <c r="B17" s="10" t="s">
        <v>25</v>
      </c>
      <c r="C17" s="11" t="n">
        <v>360</v>
      </c>
      <c r="D17" s="11" t="n">
        <v>2128.9</v>
      </c>
      <c r="E17" s="113" t="n">
        <f aca="false">SUM(січень!E15+лютий!E15)</f>
        <v>8961.81</v>
      </c>
      <c r="F17" s="113" t="n">
        <f aca="false">SUM(січень!F15+лютий!F15)</f>
        <v>94.75</v>
      </c>
      <c r="G17" s="113" t="n">
        <f aca="false">SUM(січень!G15+лютий!G15)</f>
        <v>0</v>
      </c>
      <c r="H17" s="113" t="n">
        <f aca="false">SUM(січень!H15+лютий!H15)</f>
        <v>154.65</v>
      </c>
      <c r="I17" s="113" t="n">
        <f aca="false">SUM(січень!I15+лютий!I15)</f>
        <v>92.43</v>
      </c>
      <c r="J17" s="114" t="n">
        <f aca="false">K17/D17</f>
        <v>55.9707172718305</v>
      </c>
      <c r="K17" s="15" t="n">
        <f aca="false">L17+M17+E17</f>
        <v>119156.06</v>
      </c>
      <c r="L17" s="15" t="n">
        <f aca="false">F17*1163</f>
        <v>110194.25</v>
      </c>
      <c r="M17" s="15" t="n">
        <f aca="false">G17*9.5</f>
        <v>0</v>
      </c>
    </row>
    <row r="18" customFormat="false" ht="12.8" hidden="false" customHeight="false" outlineLevel="0" collapsed="false">
      <c r="A18" s="9" t="n">
        <v>12</v>
      </c>
      <c r="B18" s="10" t="s">
        <v>26</v>
      </c>
      <c r="C18" s="11" t="n">
        <v>321</v>
      </c>
      <c r="D18" s="11" t="n">
        <v>1945.9</v>
      </c>
      <c r="E18" s="113" t="n">
        <f aca="false">SUM(січень!E16+лютий!E16)</f>
        <v>5334.34</v>
      </c>
      <c r="F18" s="113" t="n">
        <f aca="false">SUM(січень!F16+лютий!F16)</f>
        <v>85.28</v>
      </c>
      <c r="G18" s="113" t="n">
        <f aca="false">SUM(січень!G16+лютий!G16)</f>
        <v>0</v>
      </c>
      <c r="H18" s="113" t="n">
        <f aca="false">SUM(січень!H16+лютий!H16)</f>
        <v>238.9</v>
      </c>
      <c r="I18" s="113" t="n">
        <f aca="false">SUM(січень!I16+лютий!I16)</f>
        <v>91.3</v>
      </c>
      <c r="J18" s="114" t="n">
        <f aca="false">K18/D18</f>
        <v>53.7103551056067</v>
      </c>
      <c r="K18" s="15" t="n">
        <f aca="false">L18+M18+E18</f>
        <v>104514.98</v>
      </c>
      <c r="L18" s="15" t="n">
        <f aca="false">F18*1163</f>
        <v>99180.64</v>
      </c>
      <c r="M18" s="15" t="n">
        <f aca="false">G18*9.5</f>
        <v>0</v>
      </c>
    </row>
    <row r="19" customFormat="false" ht="12.8" hidden="false" customHeight="false" outlineLevel="0" collapsed="false">
      <c r="A19" s="9" t="n">
        <v>13</v>
      </c>
      <c r="B19" s="10" t="s">
        <v>28</v>
      </c>
      <c r="C19" s="11" t="n">
        <v>392</v>
      </c>
      <c r="D19" s="11" t="n">
        <v>1954.8</v>
      </c>
      <c r="E19" s="113" t="n">
        <f aca="false">SUM(січень!E18+лютий!E18)</f>
        <v>5355.85</v>
      </c>
      <c r="F19" s="113" t="n">
        <f aca="false">SUM(січень!F18+лютий!F18)</f>
        <v>84.02</v>
      </c>
      <c r="G19" s="113" t="n">
        <f aca="false">SUM(січень!G18+лютий!G18)</f>
        <v>0</v>
      </c>
      <c r="H19" s="113" t="n">
        <f aca="false">SUM(січень!H18+лютий!H18)</f>
        <v>138.63</v>
      </c>
      <c r="I19" s="113" t="n">
        <f aca="false">SUM(січень!I18+лютий!I18)</f>
        <v>124.63</v>
      </c>
      <c r="J19" s="114" t="n">
        <f aca="false">K19/D19</f>
        <v>52.7271894823</v>
      </c>
      <c r="K19" s="15" t="n">
        <f aca="false">L19+M19+E19</f>
        <v>103071.11</v>
      </c>
      <c r="L19" s="15" t="n">
        <f aca="false">F19*1163</f>
        <v>97715.26</v>
      </c>
      <c r="M19" s="15" t="n">
        <f aca="false">G19*9.5</f>
        <v>0</v>
      </c>
    </row>
    <row r="20" customFormat="false" ht="12.8" hidden="false" customHeight="false" outlineLevel="0" collapsed="false">
      <c r="A20" s="9" t="n">
        <v>14</v>
      </c>
      <c r="B20" s="10" t="s">
        <v>32</v>
      </c>
      <c r="C20" s="11" t="n">
        <v>347</v>
      </c>
      <c r="D20" s="11" t="n">
        <v>1735</v>
      </c>
      <c r="E20" s="113" t="n">
        <f aca="false">SUM(січень!E22+лютий!E22)</f>
        <v>9087.53</v>
      </c>
      <c r="F20" s="113" t="n">
        <f aca="false">SUM(січень!F22+лютий!F22)</f>
        <v>68.05</v>
      </c>
      <c r="G20" s="113" t="n">
        <f aca="false">SUM(січень!G22+лютий!G22)</f>
        <v>0</v>
      </c>
      <c r="H20" s="113" t="n">
        <f aca="false">SUM(січень!H22+лютий!H22)</f>
        <v>312.66</v>
      </c>
      <c r="I20" s="113" t="n">
        <f aca="false">SUM(січень!I22+лютий!I22)</f>
        <v>77.13</v>
      </c>
      <c r="J20" s="114" t="n">
        <f aca="false">K20/D20</f>
        <v>50.8528414985591</v>
      </c>
      <c r="K20" s="15" t="n">
        <f aca="false">L20+M20+E20</f>
        <v>88229.68</v>
      </c>
      <c r="L20" s="15" t="n">
        <f aca="false">F20*1163</f>
        <v>79142.15</v>
      </c>
      <c r="M20" s="15" t="n">
        <f aca="false">G20*9.5</f>
        <v>0</v>
      </c>
    </row>
    <row r="21" customFormat="false" ht="12.8" hidden="false" customHeight="false" outlineLevel="0" collapsed="false">
      <c r="A21" s="9" t="n">
        <v>15</v>
      </c>
      <c r="B21" s="10" t="s">
        <v>30</v>
      </c>
      <c r="C21" s="11" t="n">
        <v>204</v>
      </c>
      <c r="D21" s="11" t="n">
        <v>1049.12</v>
      </c>
      <c r="E21" s="113" t="n">
        <f aca="false">SUM(січень!E20+лютий!E20)</f>
        <v>6730.94</v>
      </c>
      <c r="F21" s="113" t="n">
        <f aca="false">SUM(січень!F20+лютий!F20)</f>
        <v>39.55</v>
      </c>
      <c r="G21" s="113" t="n">
        <f aca="false">SUM(січень!G20+лютий!G20)</f>
        <v>0</v>
      </c>
      <c r="H21" s="113" t="n">
        <f aca="false">SUM(січень!H20+лютий!H20)</f>
        <v>136.65</v>
      </c>
      <c r="I21" s="113" t="n">
        <f aca="false">SUM(січень!I20+лютий!I20)</f>
        <v>0</v>
      </c>
      <c r="J21" s="114" t="n">
        <f aca="false">K21/D21</f>
        <v>50.258874104011</v>
      </c>
      <c r="K21" s="15" t="n">
        <f aca="false">L21+M21+E21</f>
        <v>52727.59</v>
      </c>
      <c r="L21" s="15" t="n">
        <f aca="false">F21*1163</f>
        <v>45996.65</v>
      </c>
      <c r="M21" s="15" t="n">
        <f aca="false">G21*9.5</f>
        <v>0</v>
      </c>
    </row>
    <row r="22" customFormat="false" ht="12.8" hidden="false" customHeight="false" outlineLevel="0" collapsed="false">
      <c r="A22" s="9" t="n">
        <v>16</v>
      </c>
      <c r="B22" s="10" t="s">
        <v>40</v>
      </c>
      <c r="C22" s="11" t="n">
        <v>360</v>
      </c>
      <c r="D22" s="11" t="n">
        <v>2274.9</v>
      </c>
      <c r="E22" s="113" t="n">
        <f aca="false">SUM(січень!E30+лютий!E30)</f>
        <v>8915.08</v>
      </c>
      <c r="F22" s="113" t="n">
        <f aca="false">SUM(січень!F30+лютий!F30)</f>
        <v>90.5</v>
      </c>
      <c r="G22" s="113" t="n">
        <f aca="false">SUM(січень!G30+лютий!G30)</f>
        <v>0</v>
      </c>
      <c r="H22" s="113" t="n">
        <f aca="false">SUM(січень!H30+лютий!H30)</f>
        <v>247.86</v>
      </c>
      <c r="I22" s="113" t="n">
        <f aca="false">SUM(січень!I30+лютий!I30)</f>
        <v>0</v>
      </c>
      <c r="J22" s="114" t="n">
        <f aca="false">K22/D22</f>
        <v>50.1853180359576</v>
      </c>
      <c r="K22" s="15" t="n">
        <f aca="false">L22+M22+E22</f>
        <v>114166.58</v>
      </c>
      <c r="L22" s="15" t="n">
        <f aca="false">F22*1163</f>
        <v>105251.5</v>
      </c>
      <c r="M22" s="15" t="n">
        <f aca="false">G22*9.5</f>
        <v>0</v>
      </c>
    </row>
    <row r="23" customFormat="false" ht="12.8" hidden="false" customHeight="false" outlineLevel="0" collapsed="false">
      <c r="A23" s="9" t="n">
        <v>17</v>
      </c>
      <c r="B23" s="10" t="s">
        <v>31</v>
      </c>
      <c r="C23" s="11" t="n">
        <v>350</v>
      </c>
      <c r="D23" s="11" t="n">
        <v>2104.3</v>
      </c>
      <c r="E23" s="113" t="n">
        <f aca="false">SUM(січень!E21+лютий!E21)</f>
        <v>7677.77</v>
      </c>
      <c r="F23" s="113" t="n">
        <f aca="false">SUM(січень!F21+лютий!F21)</f>
        <v>83.91</v>
      </c>
      <c r="G23" s="113" t="n">
        <f aca="false">SUM(січень!G21+лютий!G21)</f>
        <v>0</v>
      </c>
      <c r="H23" s="113" t="n">
        <f aca="false">SUM(січень!H21+лютий!H21)</f>
        <v>179.99</v>
      </c>
      <c r="I23" s="113" t="n">
        <f aca="false">SUM(січень!I21+лютий!I21)</f>
        <v>36.43</v>
      </c>
      <c r="J23" s="114" t="n">
        <f aca="false">K23/D23</f>
        <v>50.0238083923395</v>
      </c>
      <c r="K23" s="15" t="n">
        <f aca="false">L23+M23+E23</f>
        <v>105265.1</v>
      </c>
      <c r="L23" s="15" t="n">
        <f aca="false">F23*1163</f>
        <v>97587.33</v>
      </c>
      <c r="M23" s="15" t="n">
        <f aca="false">G23*9.5</f>
        <v>0</v>
      </c>
    </row>
    <row r="24" customFormat="false" ht="12.8" hidden="false" customHeight="false" outlineLevel="0" collapsed="false">
      <c r="A24" s="9" t="n">
        <v>18</v>
      </c>
      <c r="B24" s="10" t="s">
        <v>36</v>
      </c>
      <c r="C24" s="11" t="n">
        <v>416</v>
      </c>
      <c r="D24" s="11" t="n">
        <v>2416.8</v>
      </c>
      <c r="E24" s="113" t="n">
        <f aca="false">SUM(січень!E26+лютий!E26)</f>
        <v>11733.05</v>
      </c>
      <c r="F24" s="113" t="n">
        <f aca="false">SUM(січень!F26+лютий!F26)</f>
        <v>89.07</v>
      </c>
      <c r="G24" s="113" t="n">
        <f aca="false">SUM(січень!G26+лютий!G26)</f>
        <v>0</v>
      </c>
      <c r="H24" s="113" t="n">
        <f aca="false">SUM(січень!H26+лютий!H26)</f>
        <v>576.88</v>
      </c>
      <c r="I24" s="113" t="n">
        <f aca="false">SUM(січень!I26+лютий!I26)</f>
        <v>366.64</v>
      </c>
      <c r="J24" s="114" t="n">
        <f aca="false">K24/D24</f>
        <v>47.7165921880172</v>
      </c>
      <c r="K24" s="15" t="n">
        <f aca="false">L24+M24+E24</f>
        <v>115321.46</v>
      </c>
      <c r="L24" s="15" t="n">
        <f aca="false">F24*1163</f>
        <v>103588.41</v>
      </c>
      <c r="M24" s="15" t="n">
        <f aca="false">G24*9.5</f>
        <v>0</v>
      </c>
    </row>
    <row r="25" customFormat="false" ht="12.8" hidden="false" customHeight="false" outlineLevel="0" collapsed="false">
      <c r="A25" s="9" t="n">
        <v>19</v>
      </c>
      <c r="B25" s="10" t="s">
        <v>34</v>
      </c>
      <c r="C25" s="11" t="n">
        <v>453</v>
      </c>
      <c r="D25" s="11" t="n">
        <v>2416.8</v>
      </c>
      <c r="E25" s="113" t="n">
        <f aca="false">SUM(січень!E24+лютий!E24)</f>
        <v>13149.98</v>
      </c>
      <c r="F25" s="113" t="n">
        <f aca="false">SUM(січень!F24+лютий!F24)</f>
        <v>86.02</v>
      </c>
      <c r="G25" s="113" t="n">
        <f aca="false">SUM(січень!G24+лютий!G24)</f>
        <v>0</v>
      </c>
      <c r="H25" s="113" t="n">
        <f aca="false">SUM(січень!H24+лютий!H24)</f>
        <v>426.4</v>
      </c>
      <c r="I25" s="113" t="n">
        <f aca="false">SUM(січень!I24+лютий!I24)</f>
        <v>109.33</v>
      </c>
      <c r="J25" s="114" t="n">
        <f aca="false">K25/D25</f>
        <v>46.8351704733532</v>
      </c>
      <c r="K25" s="15" t="n">
        <f aca="false">L25+M25+E25</f>
        <v>113191.24</v>
      </c>
      <c r="L25" s="15" t="n">
        <f aca="false">F25*1163</f>
        <v>100041.26</v>
      </c>
      <c r="M25" s="15" t="n">
        <f aca="false">G25*9.5</f>
        <v>0</v>
      </c>
    </row>
    <row r="26" customFormat="false" ht="12.8" hidden="false" customHeight="false" outlineLevel="0" collapsed="false">
      <c r="A26" s="9" t="n">
        <v>20</v>
      </c>
      <c r="B26" s="10" t="s">
        <v>35</v>
      </c>
      <c r="C26" s="11" t="n">
        <v>306</v>
      </c>
      <c r="D26" s="11" t="n">
        <v>2129.7</v>
      </c>
      <c r="E26" s="113" t="n">
        <f aca="false">SUM(січень!E25+лютий!E25)</f>
        <v>6869.87</v>
      </c>
      <c r="F26" s="113" t="n">
        <f aca="false">SUM(січень!F25+лютий!F25)</f>
        <v>78.99</v>
      </c>
      <c r="G26" s="113" t="n">
        <f aca="false">SUM(січень!G25+лютий!G25)</f>
        <v>0</v>
      </c>
      <c r="H26" s="113" t="n">
        <f aca="false">SUM(січень!H25+лютий!H25)</f>
        <v>165.71</v>
      </c>
      <c r="I26" s="113" t="n">
        <f aca="false">SUM(січень!I25+лютий!I25)</f>
        <v>195.71</v>
      </c>
      <c r="J26" s="114" t="n">
        <f aca="false">K26/D26</f>
        <v>46.3611025026999</v>
      </c>
      <c r="K26" s="15" t="n">
        <f aca="false">L26+M26+E26</f>
        <v>98735.24</v>
      </c>
      <c r="L26" s="15" t="n">
        <f aca="false">F26*1163</f>
        <v>91865.37</v>
      </c>
      <c r="M26" s="15" t="n">
        <f aca="false">G26*9.5</f>
        <v>0</v>
      </c>
    </row>
    <row r="27" customFormat="false" ht="12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13" t="n">
        <f aca="false">SUM(січень!E27+лютий!E27)</f>
        <v>7719.07</v>
      </c>
      <c r="F27" s="113" t="n">
        <f aca="false">SUM(січень!F27+лютий!F27)</f>
        <v>78.09</v>
      </c>
      <c r="G27" s="113" t="n">
        <f aca="false">SUM(січень!G27+лютий!G27)</f>
        <v>0</v>
      </c>
      <c r="H27" s="113" t="n">
        <f aca="false">SUM(січень!H27+лютий!H27)</f>
        <v>180.98</v>
      </c>
      <c r="I27" s="113" t="n">
        <f aca="false">SUM(січень!I27+лютий!I27)</f>
        <v>135.85</v>
      </c>
      <c r="J27" s="114" t="n">
        <f aca="false">K27/D27</f>
        <v>46.2683664365873</v>
      </c>
      <c r="K27" s="15" t="n">
        <f aca="false">L27+M27+E27</f>
        <v>98537.74</v>
      </c>
      <c r="L27" s="15" t="n">
        <f aca="false">F27*1163</f>
        <v>90818.67</v>
      </c>
      <c r="M27" s="15" t="n">
        <f aca="false">G27*9.5</f>
        <v>0</v>
      </c>
    </row>
    <row r="28" customFormat="false" ht="12.8" hidden="false" customHeight="false" outlineLevel="0" collapsed="false">
      <c r="A28" s="9" t="n">
        <v>22</v>
      </c>
      <c r="B28" s="10" t="s">
        <v>46</v>
      </c>
      <c r="C28" s="11" t="n">
        <v>324</v>
      </c>
      <c r="D28" s="11" t="n">
        <v>2274.9</v>
      </c>
      <c r="E28" s="113" t="n">
        <f aca="false">SUM(січень!E36+лютий!E36)</f>
        <v>6287.26</v>
      </c>
      <c r="F28" s="113" t="n">
        <f aca="false">SUM(січень!F36+лютий!F36)</f>
        <v>84.86</v>
      </c>
      <c r="G28" s="113" t="n">
        <f aca="false">SUM(січень!G36+лютий!G36)</f>
        <v>0</v>
      </c>
      <c r="H28" s="113" t="n">
        <f aca="false">SUM(січень!H36+лютий!H36)</f>
        <v>200.01</v>
      </c>
      <c r="I28" s="113" t="n">
        <f aca="false">SUM(січень!I36+лютий!I36)</f>
        <v>53.73</v>
      </c>
      <c r="J28" s="114" t="n">
        <f aca="false">K28/D28</f>
        <v>46.1468372236142</v>
      </c>
      <c r="K28" s="15" t="n">
        <f aca="false">L28+M28+E28</f>
        <v>104979.44</v>
      </c>
      <c r="L28" s="15" t="n">
        <f aca="false">F28*1163</f>
        <v>98692.18</v>
      </c>
      <c r="M28" s="15" t="n">
        <f aca="false">G28*9.5</f>
        <v>0</v>
      </c>
    </row>
    <row r="29" customFormat="false" ht="13.4" hidden="false" customHeight="true" outlineLevel="0" collapsed="false">
      <c r="A29" s="9" t="n">
        <v>23</v>
      </c>
      <c r="B29" s="10" t="s">
        <v>33</v>
      </c>
      <c r="C29" s="11" t="n">
        <v>308</v>
      </c>
      <c r="D29" s="11" t="n">
        <v>1799.2</v>
      </c>
      <c r="E29" s="113" t="n">
        <f aca="false">SUM(січень!E23+лютий!E23)</f>
        <v>6349.5</v>
      </c>
      <c r="F29" s="113" t="n">
        <f aca="false">SUM(січень!F23+лютий!F23)</f>
        <v>65.93</v>
      </c>
      <c r="G29" s="113" t="n">
        <f aca="false">SUM(січень!G23+лютий!G23)</f>
        <v>0</v>
      </c>
      <c r="H29" s="113" t="n">
        <f aca="false">SUM(січень!H23+лютий!H23)</f>
        <v>116.24</v>
      </c>
      <c r="I29" s="113" t="n">
        <f aca="false">SUM(січень!I23+лютий!I23)</f>
        <v>88.15</v>
      </c>
      <c r="J29" s="114" t="n">
        <f aca="false">K29/D29</f>
        <v>46.1461149399733</v>
      </c>
      <c r="K29" s="15" t="n">
        <f aca="false">L29+M29+E29</f>
        <v>83026.09</v>
      </c>
      <c r="L29" s="15" t="n">
        <f aca="false">F29*1163</f>
        <v>76676.59</v>
      </c>
      <c r="M29" s="15" t="n">
        <f aca="false">G29*9.5</f>
        <v>0</v>
      </c>
    </row>
    <row r="30" customFormat="false" ht="12.8" hidden="false" customHeight="false" outlineLevel="0" collapsed="false">
      <c r="A30" s="9" t="n">
        <v>24</v>
      </c>
      <c r="B30" s="10" t="s">
        <v>39</v>
      </c>
      <c r="C30" s="11" t="n">
        <v>48</v>
      </c>
      <c r="D30" s="11" t="n">
        <v>530</v>
      </c>
      <c r="E30" s="113" t="n">
        <f aca="false">SUM(січень!E29+лютий!E29)</f>
        <v>2441.98</v>
      </c>
      <c r="F30" s="113" t="n">
        <f aca="false">SUM(січень!F29+лютий!F29)</f>
        <v>18.56</v>
      </c>
      <c r="G30" s="113" t="n">
        <f aca="false">SUM(січень!G29+лютий!G29)</f>
        <v>0</v>
      </c>
      <c r="H30" s="113" t="n">
        <f aca="false">SUM(січень!H29+лютий!H29)</f>
        <v>26.59</v>
      </c>
      <c r="I30" s="113" t="n">
        <f aca="false">SUM(січень!I29+лютий!I29)</f>
        <v>0</v>
      </c>
      <c r="J30" s="114" t="n">
        <f aca="false">K30/D30</f>
        <v>45.3344528301887</v>
      </c>
      <c r="K30" s="15" t="n">
        <f aca="false">L30+M30+E30</f>
        <v>24027.26</v>
      </c>
      <c r="L30" s="15" t="n">
        <f aca="false">F30*1163</f>
        <v>21585.28</v>
      </c>
      <c r="M30" s="15" t="n">
        <f aca="false">G30*9.5</f>
        <v>0</v>
      </c>
    </row>
    <row r="31" customFormat="false" ht="12.8" hidden="false" customHeight="false" outlineLevel="0" collapsed="false">
      <c r="A31" s="9" t="n">
        <v>25</v>
      </c>
      <c r="B31" s="10" t="s">
        <v>38</v>
      </c>
      <c r="C31" s="19" t="n">
        <v>222</v>
      </c>
      <c r="D31" s="11" t="n">
        <v>1803.7</v>
      </c>
      <c r="E31" s="113" t="n">
        <f aca="false">SUM(січень!E28+лютий!E28)</f>
        <v>6183.18</v>
      </c>
      <c r="F31" s="113" t="n">
        <f aca="false">SUM(січень!F28+лютий!F28)</f>
        <v>63.84</v>
      </c>
      <c r="G31" s="113" t="n">
        <f aca="false">SUM(січень!G28+лютий!G28)</f>
        <v>0</v>
      </c>
      <c r="H31" s="113" t="n">
        <f aca="false">SUM(січень!H28+лютий!H28)</f>
        <v>141.74</v>
      </c>
      <c r="I31" s="113" t="n">
        <f aca="false">SUM(січень!I28+лютий!I28)</f>
        <v>77.55</v>
      </c>
      <c r="J31" s="114" t="n">
        <f aca="false">K31/D31</f>
        <v>44.5911736985086</v>
      </c>
      <c r="K31" s="15" t="n">
        <f aca="false">L31+M31+E31</f>
        <v>80429.1</v>
      </c>
      <c r="L31" s="15" t="n">
        <f aca="false">F31*1163</f>
        <v>74245.92</v>
      </c>
      <c r="M31" s="15" t="n">
        <f aca="false">G31*9.5</f>
        <v>0</v>
      </c>
    </row>
    <row r="32" customFormat="false" ht="12.8" hidden="false" customHeight="false" outlineLevel="0" collapsed="false">
      <c r="A32" s="9" t="n">
        <v>26</v>
      </c>
      <c r="B32" s="10" t="s">
        <v>43</v>
      </c>
      <c r="C32" s="11" t="n">
        <v>315</v>
      </c>
      <c r="D32" s="11" t="n">
        <v>2129.7</v>
      </c>
      <c r="E32" s="113" t="n">
        <f aca="false">SUM(січень!E33+лютий!E33)</f>
        <v>5680.58</v>
      </c>
      <c r="F32" s="113" t="n">
        <f aca="false">SUM(січень!F33+лютий!F33)</f>
        <v>74.56</v>
      </c>
      <c r="G32" s="113" t="n">
        <f aca="false">SUM(січень!G33+лютий!G33)</f>
        <v>0</v>
      </c>
      <c r="H32" s="113" t="n">
        <f aca="false">SUM(січень!H33+лютий!H33)</f>
        <v>199.69</v>
      </c>
      <c r="I32" s="113" t="n">
        <f aca="false">SUM(січень!I33+лютий!I33)</f>
        <v>15.65</v>
      </c>
      <c r="J32" s="114" t="n">
        <f aca="false">K32/D32</f>
        <v>43.3835094144715</v>
      </c>
      <c r="K32" s="15" t="n">
        <f aca="false">L32+M32+E32</f>
        <v>92393.86</v>
      </c>
      <c r="L32" s="15" t="n">
        <f aca="false">F32*1163</f>
        <v>86713.28</v>
      </c>
      <c r="M32" s="15" t="n">
        <f aca="false">G32*9.5</f>
        <v>0</v>
      </c>
    </row>
    <row r="33" customFormat="false" ht="12.8" hidden="false" customHeight="false" outlineLevel="0" collapsed="false">
      <c r="A33" s="9" t="n">
        <v>27</v>
      </c>
      <c r="B33" s="10" t="s">
        <v>41</v>
      </c>
      <c r="C33" s="11" t="n">
        <v>337</v>
      </c>
      <c r="D33" s="11" t="n">
        <v>1988</v>
      </c>
      <c r="E33" s="113" t="n">
        <f aca="false">SUM(січень!E31+лютий!E31)</f>
        <v>8908.5</v>
      </c>
      <c r="F33" s="113" t="n">
        <f aca="false">SUM(січень!F31+лютий!F31)</f>
        <v>65.46</v>
      </c>
      <c r="G33" s="113" t="n">
        <f aca="false">SUM(січень!G31+лютий!G31)</f>
        <v>0</v>
      </c>
      <c r="H33" s="113" t="n">
        <f aca="false">SUM(січень!H31+лютий!H31)</f>
        <v>415.05</v>
      </c>
      <c r="I33" s="113" t="n">
        <f aca="false">SUM(січень!I31+лютий!I31)</f>
        <v>26.94</v>
      </c>
      <c r="J33" s="114" t="n">
        <f aca="false">K33/D33</f>
        <v>42.7758953722334</v>
      </c>
      <c r="K33" s="15" t="n">
        <f aca="false">L33+M33+E33</f>
        <v>85038.48</v>
      </c>
      <c r="L33" s="15" t="n">
        <f aca="false">F33*1163</f>
        <v>76129.98</v>
      </c>
      <c r="M33" s="15" t="n">
        <f aca="false">G33*9.5</f>
        <v>0</v>
      </c>
    </row>
    <row r="34" customFormat="false" ht="12.8" hidden="false" customHeight="false" outlineLevel="0" collapsed="false">
      <c r="A34" s="9" t="n">
        <v>28</v>
      </c>
      <c r="B34" s="10" t="s">
        <v>48</v>
      </c>
      <c r="C34" s="11" t="n">
        <v>364</v>
      </c>
      <c r="D34" s="11" t="n">
        <v>2103.2</v>
      </c>
      <c r="E34" s="113" t="n">
        <f aca="false">SUM(січень!E38+лютий!E38)</f>
        <v>6285.72</v>
      </c>
      <c r="F34" s="113" t="n">
        <f aca="false">SUM(січень!F38+лютий!F38)</f>
        <v>71.44</v>
      </c>
      <c r="G34" s="113" t="n">
        <f aca="false">SUM(січень!G38+лютий!G38)</f>
        <v>0</v>
      </c>
      <c r="H34" s="113" t="n">
        <f aca="false">SUM(січень!H38+лютий!H38)</f>
        <v>221.69</v>
      </c>
      <c r="I34" s="113" t="n">
        <f aca="false">SUM(січень!I38+лютий!I38)</f>
        <v>108.73</v>
      </c>
      <c r="J34" s="114" t="n">
        <f aca="false">K34/D34</f>
        <v>42.4926017497147</v>
      </c>
      <c r="K34" s="15" t="n">
        <f aca="false">L34+M34+E34</f>
        <v>89370.44</v>
      </c>
      <c r="L34" s="15" t="n">
        <f aca="false">F34*1163</f>
        <v>83084.72</v>
      </c>
      <c r="M34" s="15" t="n">
        <f aca="false">G34*9.5</f>
        <v>0</v>
      </c>
    </row>
    <row r="35" customFormat="false" ht="12.8" hidden="false" customHeight="false" outlineLevel="0" collapsed="false">
      <c r="A35" s="9" t="n">
        <v>29</v>
      </c>
      <c r="B35" s="10" t="s">
        <v>44</v>
      </c>
      <c r="C35" s="11" t="n">
        <v>307</v>
      </c>
      <c r="D35" s="11" t="n">
        <v>1798.9</v>
      </c>
      <c r="E35" s="113" t="n">
        <f aca="false">SUM(січень!E34+лютий!E34)</f>
        <v>4269.96</v>
      </c>
      <c r="F35" s="113" t="n">
        <f aca="false">SUM(січень!F34+лютий!F34)</f>
        <v>60.69</v>
      </c>
      <c r="G35" s="113" t="n">
        <f aca="false">SUM(січень!G34+лютий!G34)</f>
        <v>0</v>
      </c>
      <c r="H35" s="113" t="n">
        <f aca="false">SUM(січень!H34+лютий!H34)</f>
        <v>90.47</v>
      </c>
      <c r="I35" s="113" t="n">
        <f aca="false">SUM(січень!I34+лютий!I34)</f>
        <v>0</v>
      </c>
      <c r="J35" s="114" t="n">
        <f aca="false">K35/D35</f>
        <v>41.6101117349491</v>
      </c>
      <c r="K35" s="15" t="n">
        <f aca="false">L35+M35+E35</f>
        <v>74852.43</v>
      </c>
      <c r="L35" s="15" t="n">
        <f aca="false">F35*1163</f>
        <v>70582.47</v>
      </c>
      <c r="M35" s="15" t="n">
        <f aca="false">G35*9.5</f>
        <v>0</v>
      </c>
    </row>
    <row r="36" customFormat="false" ht="12.8" hidden="false" customHeight="false" outlineLevel="0" collapsed="false">
      <c r="A36" s="9" t="n">
        <v>30</v>
      </c>
      <c r="B36" s="10" t="s">
        <v>42</v>
      </c>
      <c r="C36" s="11" t="n">
        <v>209</v>
      </c>
      <c r="D36" s="11" t="n">
        <v>1514.6</v>
      </c>
      <c r="E36" s="113" t="n">
        <f aca="false">SUM(січень!E32+лютий!E32)</f>
        <v>8260.85</v>
      </c>
      <c r="F36" s="113" t="n">
        <f aca="false">SUM(січень!F32+лютий!F32)</f>
        <v>46.57</v>
      </c>
      <c r="G36" s="113" t="n">
        <f aca="false">SUM(січень!G32+лютий!G32)</f>
        <v>0</v>
      </c>
      <c r="H36" s="113" t="n">
        <f aca="false">SUM(січень!H32+лютий!H32)</f>
        <v>214.48</v>
      </c>
      <c r="I36" s="113" t="n">
        <f aca="false">SUM(січень!I32+лютий!I32)</f>
        <v>0</v>
      </c>
      <c r="J36" s="114" t="n">
        <f aca="false">K36/D36</f>
        <v>41.2133632642282</v>
      </c>
      <c r="K36" s="15" t="n">
        <f aca="false">L36+M36+E36</f>
        <v>62421.76</v>
      </c>
      <c r="L36" s="15" t="n">
        <f aca="false">F36*1163</f>
        <v>54160.91</v>
      </c>
      <c r="M36" s="15" t="n">
        <f aca="false">G36*9.5</f>
        <v>0</v>
      </c>
    </row>
    <row r="37" customFormat="false" ht="12.8" hidden="false" customHeight="false" outlineLevel="0" collapsed="false">
      <c r="A37" s="9" t="n">
        <v>31</v>
      </c>
      <c r="B37" s="10" t="s">
        <v>45</v>
      </c>
      <c r="C37" s="11" t="n">
        <v>330</v>
      </c>
      <c r="D37" s="11" t="n">
        <v>2389.8</v>
      </c>
      <c r="E37" s="113" t="n">
        <f aca="false">SUM(січень!E35+лютий!E35)</f>
        <v>11078.9</v>
      </c>
      <c r="F37" s="113" t="n">
        <f aca="false">SUM(січень!F35+лютий!F35)</f>
        <v>74.96</v>
      </c>
      <c r="G37" s="113" t="n">
        <f aca="false">SUM(січень!G35+лютий!G35)</f>
        <v>0</v>
      </c>
      <c r="H37" s="113" t="n">
        <f aca="false">SUM(січень!H35+лютий!H35)</f>
        <v>197.28</v>
      </c>
      <c r="I37" s="113" t="n">
        <f aca="false">SUM(січень!I35+лютий!I35)</f>
        <v>30.97</v>
      </c>
      <c r="J37" s="114" t="n">
        <f aca="false">K37/D37</f>
        <v>41.1153150891288</v>
      </c>
      <c r="K37" s="15" t="n">
        <f aca="false">L37+M37+E37</f>
        <v>98257.38</v>
      </c>
      <c r="L37" s="15" t="n">
        <f aca="false">F37*1163</f>
        <v>87178.48</v>
      </c>
      <c r="M37" s="15" t="n">
        <f aca="false">G37*9.5</f>
        <v>0</v>
      </c>
    </row>
    <row r="38" customFormat="false" ht="12.8" hidden="false" customHeight="false" outlineLevel="0" collapsed="false">
      <c r="A38" s="9" t="n">
        <v>32</v>
      </c>
      <c r="B38" s="10" t="s">
        <v>51</v>
      </c>
      <c r="C38" s="11" t="n">
        <v>43</v>
      </c>
      <c r="D38" s="11" t="n">
        <v>550</v>
      </c>
      <c r="E38" s="113" t="n">
        <f aca="false">SUM(січень!E41+лютий!E41)</f>
        <v>3310.5</v>
      </c>
      <c r="F38" s="113" t="n">
        <f aca="false">SUM(січень!F41+лютий!F41)</f>
        <v>0</v>
      </c>
      <c r="G38" s="113" t="n">
        <f aca="false">SUM(січень!G41+лютий!G41)</f>
        <v>1991.56</v>
      </c>
      <c r="H38" s="113" t="n">
        <f aca="false">SUM(січень!H41+лютий!H41)</f>
        <v>59.08</v>
      </c>
      <c r="I38" s="113" t="n">
        <f aca="false">SUM(січень!I41+лютий!I41)</f>
        <v>0</v>
      </c>
      <c r="J38" s="114" t="n">
        <f aca="false">K38/D38</f>
        <v>40.4187636363636</v>
      </c>
      <c r="K38" s="15" t="n">
        <f aca="false">L38+M38+E38</f>
        <v>22230.32</v>
      </c>
      <c r="L38" s="15" t="n">
        <f aca="false">F38*1163</f>
        <v>0</v>
      </c>
      <c r="M38" s="15" t="n">
        <f aca="false">G38*9.5</f>
        <v>18919.82</v>
      </c>
    </row>
    <row r="39" customFormat="false" ht="12.8" hidden="false" customHeight="false" outlineLevel="0" collapsed="false">
      <c r="A39" s="9" t="n">
        <v>33</v>
      </c>
      <c r="B39" s="10" t="s">
        <v>47</v>
      </c>
      <c r="C39" s="11" t="n">
        <v>124</v>
      </c>
      <c r="D39" s="11" t="n">
        <v>1098.2</v>
      </c>
      <c r="E39" s="113" t="n">
        <f aca="false">SUM(січень!E37+лютий!E37)</f>
        <v>2773.25</v>
      </c>
      <c r="F39" s="113" t="n">
        <f aca="false">SUM(січень!F37+лютий!F37)</f>
        <v>35.42</v>
      </c>
      <c r="G39" s="113" t="n">
        <f aca="false">SUM(січень!G37+лютий!G37)</f>
        <v>0</v>
      </c>
      <c r="H39" s="113" t="n">
        <f aca="false">SUM(січень!H37+лютий!H37)</f>
        <v>73.38</v>
      </c>
      <c r="I39" s="113" t="n">
        <f aca="false">SUM(січень!I37+лютий!I37)</f>
        <v>31.66</v>
      </c>
      <c r="J39" s="114" t="n">
        <f aca="false">K39/D39</f>
        <v>40.0352485885995</v>
      </c>
      <c r="K39" s="15" t="n">
        <f aca="false">L39+M39+E39</f>
        <v>43966.71</v>
      </c>
      <c r="L39" s="15" t="n">
        <f aca="false">F39*1163</f>
        <v>41193.46</v>
      </c>
      <c r="M39" s="15" t="n">
        <f aca="false">G39*9.5</f>
        <v>0</v>
      </c>
    </row>
    <row r="40" customFormat="false" ht="16.4" hidden="false" customHeight="true" outlineLevel="0" collapsed="false">
      <c r="A40" s="9" t="n">
        <v>34</v>
      </c>
      <c r="B40" s="10" t="s">
        <v>54</v>
      </c>
      <c r="C40" s="11" t="n">
        <v>213</v>
      </c>
      <c r="D40" s="11" t="n">
        <v>2044.3</v>
      </c>
      <c r="E40" s="113" t="n">
        <f aca="false">SUM(січень!E44+лютий!E44)</f>
        <v>13110.39</v>
      </c>
      <c r="F40" s="113" t="n">
        <f aca="false">SUM(січень!F44+лютий!F44)</f>
        <v>56.31</v>
      </c>
      <c r="G40" s="113" t="n">
        <f aca="false">SUM(січень!G44+лютий!G44)</f>
        <v>0</v>
      </c>
      <c r="H40" s="113" t="n">
        <f aca="false">SUM(січень!H44+лютий!H44)</f>
        <v>268.62</v>
      </c>
      <c r="I40" s="113" t="n">
        <f aca="false">SUM(січень!I44+лютий!I44)</f>
        <v>28.14</v>
      </c>
      <c r="J40" s="114" t="n">
        <f aca="false">K40/D40</f>
        <v>38.4478403365455</v>
      </c>
      <c r="K40" s="15" t="n">
        <f aca="false">L40+M40+E40</f>
        <v>78598.92</v>
      </c>
      <c r="L40" s="15" t="n">
        <f aca="false">F40*1163</f>
        <v>65488.53</v>
      </c>
      <c r="M40" s="15" t="n">
        <f aca="false">G40*9.5</f>
        <v>0</v>
      </c>
    </row>
    <row r="41" customFormat="false" ht="15.65" hidden="false" customHeight="true" outlineLevel="0" collapsed="false">
      <c r="A41" s="9" t="n">
        <v>35</v>
      </c>
      <c r="B41" s="10" t="s">
        <v>49</v>
      </c>
      <c r="C41" s="11" t="n">
        <v>378</v>
      </c>
      <c r="D41" s="11" t="n">
        <v>2104</v>
      </c>
      <c r="E41" s="113" t="n">
        <f aca="false">SUM(січень!E39+лютий!E39)</f>
        <v>7533.78</v>
      </c>
      <c r="F41" s="113" t="n">
        <f aca="false">SUM(січень!F39+лютий!F39)</f>
        <v>61.09</v>
      </c>
      <c r="G41" s="113" t="n">
        <f aca="false">SUM(січень!G39+лютий!G39)</f>
        <v>0</v>
      </c>
      <c r="H41" s="113" t="n">
        <f aca="false">SUM(січень!H39+лютий!H39)</f>
        <v>112.23</v>
      </c>
      <c r="I41" s="113" t="n">
        <f aca="false">SUM(січень!I39+лютий!I39)</f>
        <v>133.46</v>
      </c>
      <c r="J41" s="114" t="n">
        <f aca="false">K41/D41</f>
        <v>37.3485979087453</v>
      </c>
      <c r="K41" s="15" t="n">
        <f aca="false">L41+M41+E41</f>
        <v>78581.45</v>
      </c>
      <c r="L41" s="15" t="n">
        <f aca="false">F41*1163</f>
        <v>71047.67</v>
      </c>
      <c r="M41" s="15" t="n">
        <f aca="false">G41*9.5</f>
        <v>0</v>
      </c>
    </row>
    <row r="42" customFormat="false" ht="12.8" hidden="false" customHeight="false" outlineLevel="0" collapsed="false">
      <c r="A42" s="9" t="n">
        <v>36</v>
      </c>
      <c r="B42" s="10" t="s">
        <v>50</v>
      </c>
      <c r="C42" s="11" t="n">
        <v>54</v>
      </c>
      <c r="D42" s="11" t="n">
        <v>1066.2</v>
      </c>
      <c r="E42" s="113" t="n">
        <f aca="false">SUM(січень!E40+лютий!E40)</f>
        <v>10768.48</v>
      </c>
      <c r="F42" s="113" t="n">
        <f aca="false">SUM(січень!F40+лютий!F40)</f>
        <v>23.25</v>
      </c>
      <c r="G42" s="113" t="n">
        <f aca="false">SUM(січень!G40+лютий!G40)</f>
        <v>0</v>
      </c>
      <c r="H42" s="113" t="n">
        <f aca="false">SUM(січень!H40+лютий!H40)</f>
        <v>0</v>
      </c>
      <c r="I42" s="113" t="n">
        <f aca="false">SUM(січень!I40+лютий!I40)</f>
        <v>0</v>
      </c>
      <c r="J42" s="114" t="n">
        <f aca="false">K42/D42</f>
        <v>35.4607296942412</v>
      </c>
      <c r="K42" s="15" t="n">
        <f aca="false">L42+M42+E42</f>
        <v>37808.23</v>
      </c>
      <c r="L42" s="15" t="n">
        <f aca="false">F42*1163</f>
        <v>27039.75</v>
      </c>
      <c r="M42" s="15" t="n">
        <f aca="false">G42*9.5</f>
        <v>0</v>
      </c>
    </row>
    <row r="43" customFormat="false" ht="12.8" hidden="false" customHeight="false" outlineLevel="0" collapsed="false">
      <c r="A43" s="9" t="n">
        <v>37</v>
      </c>
      <c r="B43" s="10" t="s">
        <v>52</v>
      </c>
      <c r="C43" s="11" t="n">
        <v>382</v>
      </c>
      <c r="D43" s="11" t="n">
        <v>2436.4</v>
      </c>
      <c r="E43" s="113" t="n">
        <f aca="false">SUM(січень!E42+лютий!E42)</f>
        <v>7393.12</v>
      </c>
      <c r="F43" s="113" t="n">
        <f aca="false">SUM(січень!F42+лютий!F42)</f>
        <v>66.41</v>
      </c>
      <c r="G43" s="113" t="n">
        <f aca="false">SUM(січень!G42+лютий!G42)</f>
        <v>0</v>
      </c>
      <c r="H43" s="113" t="n">
        <f aca="false">SUM(січень!H42+лютий!H42)</f>
        <v>183.14</v>
      </c>
      <c r="I43" s="113" t="n">
        <f aca="false">SUM(січень!I42+лютий!I42)</f>
        <v>127.78</v>
      </c>
      <c r="J43" s="114" t="n">
        <f aca="false">K43/D43</f>
        <v>34.7348341815794</v>
      </c>
      <c r="K43" s="15" t="n">
        <f aca="false">L43+M43+E43</f>
        <v>84627.95</v>
      </c>
      <c r="L43" s="15" t="n">
        <f aca="false">F43*1163</f>
        <v>77234.83</v>
      </c>
      <c r="M43" s="15" t="n">
        <f aca="false">G43*9.5</f>
        <v>0</v>
      </c>
    </row>
    <row r="44" customFormat="false" ht="12.8" hidden="false" customHeight="false" outlineLevel="0" collapsed="false">
      <c r="A44" s="9" t="n">
        <v>38</v>
      </c>
      <c r="B44" s="10" t="s">
        <v>53</v>
      </c>
      <c r="C44" s="11" t="n">
        <v>551</v>
      </c>
      <c r="D44" s="11" t="n">
        <v>2462.1</v>
      </c>
      <c r="E44" s="113" t="n">
        <f aca="false">SUM(січень!E43+лютий!E43)</f>
        <v>9684.02</v>
      </c>
      <c r="F44" s="113" t="n">
        <f aca="false">SUM(січень!F43+лютий!F43)</f>
        <v>64.08</v>
      </c>
      <c r="G44" s="113" t="n">
        <f aca="false">SUM(січень!G43+лютий!G43)</f>
        <v>0</v>
      </c>
      <c r="H44" s="113" t="n">
        <f aca="false">SUM(січень!H43+лютий!H43)</f>
        <v>252.73</v>
      </c>
      <c r="I44" s="113" t="n">
        <f aca="false">SUM(січень!I43+лютий!I43)</f>
        <v>181.09</v>
      </c>
      <c r="J44" s="114" t="n">
        <f aca="false">K44/D44</f>
        <v>34.2021282644897</v>
      </c>
      <c r="K44" s="15" t="n">
        <f aca="false">L44+M44+E44</f>
        <v>84209.06</v>
      </c>
      <c r="L44" s="15" t="n">
        <f aca="false">F44*1163</f>
        <v>74525.04</v>
      </c>
      <c r="M44" s="15" t="n">
        <f aca="false">G44*9.5</f>
        <v>0</v>
      </c>
    </row>
    <row r="45" customFormat="false" ht="12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13" t="n">
        <f aca="false">SUM(січень!E45+лютий!E45)</f>
        <v>7474.28</v>
      </c>
      <c r="F45" s="113" t="n">
        <f aca="false">SUM(січень!F45+лютий!F45)</f>
        <v>59.79</v>
      </c>
      <c r="G45" s="113" t="n">
        <f aca="false">SUM(січень!G45+лютий!G45)</f>
        <v>0</v>
      </c>
      <c r="H45" s="113" t="n">
        <f aca="false">SUM(січень!H45+лютий!H45)</f>
        <v>335.43</v>
      </c>
      <c r="I45" s="113" t="n">
        <f aca="false">SUM(січень!I45+лютий!I45)</f>
        <v>398.3</v>
      </c>
      <c r="J45" s="114" t="n">
        <f aca="false">K45/D45</f>
        <v>33.2054372197309</v>
      </c>
      <c r="K45" s="15" t="n">
        <f aca="false">L45+M45+E45</f>
        <v>77010.05</v>
      </c>
      <c r="L45" s="15" t="n">
        <f aca="false">F45*1163</f>
        <v>69535.77</v>
      </c>
      <c r="M45" s="15" t="n">
        <f aca="false">G45*9.5</f>
        <v>0</v>
      </c>
    </row>
    <row r="46" customFormat="false" ht="12.8" hidden="false" customHeight="false" outlineLevel="0" collapsed="false">
      <c r="A46" s="9" t="n">
        <v>40</v>
      </c>
      <c r="B46" s="10" t="s">
        <v>57</v>
      </c>
      <c r="C46" s="11" t="n">
        <v>307</v>
      </c>
      <c r="D46" s="11" t="n">
        <v>2129.7</v>
      </c>
      <c r="E46" s="113" t="n">
        <f aca="false">SUM(січень!E47+лютий!E47)</f>
        <v>6874.29</v>
      </c>
      <c r="F46" s="113" t="n">
        <f aca="false">SUM(січень!F47+лютий!F47)</f>
        <v>52.84</v>
      </c>
      <c r="G46" s="113" t="n">
        <f aca="false">SUM(січень!G47+лютий!G47)</f>
        <v>0</v>
      </c>
      <c r="H46" s="113" t="n">
        <f aca="false">SUM(січень!H47+лютий!H47)</f>
        <v>196.45</v>
      </c>
      <c r="I46" s="113" t="n">
        <f aca="false">SUM(січень!I47+лютий!I47)</f>
        <v>108.45</v>
      </c>
      <c r="J46" s="114" t="n">
        <f aca="false">K46/D46</f>
        <v>32.0830210827816</v>
      </c>
      <c r="K46" s="15" t="n">
        <f aca="false">L46+M46+E46</f>
        <v>68327.21</v>
      </c>
      <c r="L46" s="15" t="n">
        <f aca="false">F46*1163</f>
        <v>61452.92</v>
      </c>
      <c r="M46" s="15" t="n">
        <f aca="false">G46*9.5</f>
        <v>0</v>
      </c>
    </row>
    <row r="47" customFormat="false" ht="12.8" hidden="false" customHeight="false" outlineLevel="0" collapsed="false">
      <c r="A47" s="9" t="n">
        <v>41</v>
      </c>
      <c r="B47" s="10" t="s">
        <v>56</v>
      </c>
      <c r="C47" s="11" t="n">
        <v>185</v>
      </c>
      <c r="D47" s="11" t="n">
        <v>1099.3</v>
      </c>
      <c r="E47" s="113" t="n">
        <f aca="false">SUM(січень!E46+лютий!E46)</f>
        <v>3852.84</v>
      </c>
      <c r="F47" s="113" t="n">
        <f aca="false">SUM(січень!F46+лютий!F46)</f>
        <v>26.68</v>
      </c>
      <c r="G47" s="113" t="n">
        <f aca="false">SUM(січень!G46+лютий!G46)</f>
        <v>0</v>
      </c>
      <c r="H47" s="113" t="n">
        <f aca="false">SUM(січень!H46+лютий!H46)</f>
        <v>92.11</v>
      </c>
      <c r="I47" s="113" t="n">
        <f aca="false">SUM(січень!I46+лютий!I46)</f>
        <v>0</v>
      </c>
      <c r="J47" s="114" t="n">
        <f aca="false">K47/D47</f>
        <v>31.7308105157828</v>
      </c>
      <c r="K47" s="15" t="n">
        <f aca="false">L47+M47+E47</f>
        <v>34881.68</v>
      </c>
      <c r="L47" s="15" t="n">
        <f aca="false">F47*1163</f>
        <v>31028.84</v>
      </c>
      <c r="M47" s="15" t="n">
        <f aca="false">G47*9.5</f>
        <v>0</v>
      </c>
    </row>
    <row r="48" customFormat="false" ht="12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13" t="n">
        <f aca="false">SUM(січень!E48+лютий!E48)</f>
        <v>6046.84</v>
      </c>
      <c r="F48" s="113" t="n">
        <f aca="false">SUM(січень!F48+лютий!F48)</f>
        <v>31.75</v>
      </c>
      <c r="G48" s="113" t="n">
        <f aca="false">SUM(січень!G48+лютий!G48)</f>
        <v>0</v>
      </c>
      <c r="H48" s="113" t="n">
        <f aca="false">SUM(січень!H48+лютий!H48)</f>
        <v>124.56</v>
      </c>
      <c r="I48" s="113" t="n">
        <f aca="false">SUM(січень!I48+лютий!I48)</f>
        <v>0</v>
      </c>
      <c r="J48" s="114" t="n">
        <f aca="false">K48/D48</f>
        <v>30.399044991511</v>
      </c>
      <c r="K48" s="15" t="n">
        <f aca="false">L48+M48+E48</f>
        <v>42972.09</v>
      </c>
      <c r="L48" s="15" t="n">
        <f aca="false">F48*1163</f>
        <v>36925.25</v>
      </c>
      <c r="M48" s="15" t="n">
        <f aca="false">G48*9.5</f>
        <v>0</v>
      </c>
    </row>
    <row r="49" customFormat="false" ht="12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13" t="n">
        <f aca="false">SUM(січень!E49+лютий!E49)</f>
        <v>26856.59</v>
      </c>
      <c r="F49" s="113" t="n">
        <f aca="false">SUM(січень!F49+лютий!F49)</f>
        <v>0</v>
      </c>
      <c r="G49" s="113" t="n">
        <f aca="false">SUM(січень!G49+лютий!G49)</f>
        <v>0</v>
      </c>
      <c r="H49" s="113" t="n">
        <f aca="false">SUM(січень!H49+лютий!H49)</f>
        <v>219.6</v>
      </c>
      <c r="I49" s="113" t="n">
        <f aca="false">SUM(січень!I49+лютий!I49)</f>
        <v>9.84</v>
      </c>
      <c r="J49" s="114" t="n">
        <f aca="false">K49/D49</f>
        <v>29.9471342551294</v>
      </c>
      <c r="K49" s="15" t="n">
        <f aca="false">L49+M49+E49</f>
        <v>26856.59</v>
      </c>
      <c r="L49" s="15" t="n">
        <f aca="false">F49*1163</f>
        <v>0</v>
      </c>
      <c r="M49" s="15" t="n">
        <f aca="false">G49*9.5</f>
        <v>0</v>
      </c>
    </row>
    <row r="50" customFormat="false" ht="12.8" hidden="false" customHeight="false" outlineLevel="0" collapsed="false">
      <c r="A50" s="9" t="n">
        <v>44</v>
      </c>
      <c r="B50" s="10" t="s">
        <v>63</v>
      </c>
      <c r="C50" s="11" t="n">
        <v>320</v>
      </c>
      <c r="D50" s="11" t="n">
        <v>1642.5</v>
      </c>
      <c r="E50" s="113" t="n">
        <f aca="false">SUM(січень!E53+лютий!E53)</f>
        <v>7094.75</v>
      </c>
      <c r="F50" s="113" t="n">
        <f aca="false">SUM(січень!F53+лютий!F53)</f>
        <v>36.03</v>
      </c>
      <c r="G50" s="113" t="n">
        <f aca="false">SUM(січень!G53+лютий!G53)</f>
        <v>0</v>
      </c>
      <c r="H50" s="113" t="n">
        <f aca="false">SUM(січень!H53+лютий!H53)</f>
        <v>281.2</v>
      </c>
      <c r="I50" s="113" t="n">
        <f aca="false">SUM(січень!I53+лютий!I53)</f>
        <v>0</v>
      </c>
      <c r="J50" s="114" t="n">
        <f aca="false">K50/D50</f>
        <v>29.8311354642314</v>
      </c>
      <c r="K50" s="15" t="n">
        <f aca="false">L50+M50+E50</f>
        <v>48997.64</v>
      </c>
      <c r="L50" s="15" t="n">
        <f aca="false">F50*1163</f>
        <v>41902.89</v>
      </c>
      <c r="M50" s="15" t="n">
        <f aca="false">G50*9.5</f>
        <v>0</v>
      </c>
    </row>
    <row r="51" customFormat="false" ht="12.8" hidden="false" customHeight="false" outlineLevel="0" collapsed="false">
      <c r="A51" s="9" t="n">
        <v>45</v>
      </c>
      <c r="B51" s="10" t="s">
        <v>60</v>
      </c>
      <c r="C51" s="11" t="n">
        <v>450</v>
      </c>
      <c r="D51" s="11" t="n">
        <v>2462.18</v>
      </c>
      <c r="E51" s="113" t="n">
        <f aca="false">SUM(січень!E50+лютий!E50)</f>
        <v>10690.05</v>
      </c>
      <c r="F51" s="113" t="n">
        <f aca="false">SUM(січень!F50+лютий!F50)</f>
        <v>53.53</v>
      </c>
      <c r="G51" s="113" t="n">
        <f aca="false">SUM(січень!G50+лютий!G50)</f>
        <v>0</v>
      </c>
      <c r="H51" s="113" t="n">
        <f aca="false">SUM(січень!H50+лютий!H50)</f>
        <v>239.85</v>
      </c>
      <c r="I51" s="113" t="n">
        <f aca="false">SUM(січень!I50+лютий!I50)</f>
        <v>186.43</v>
      </c>
      <c r="J51" s="114" t="n">
        <f aca="false">K51/D51</f>
        <v>29.6263636289792</v>
      </c>
      <c r="K51" s="15" t="n">
        <f aca="false">L51+M51+E51</f>
        <v>72945.44</v>
      </c>
      <c r="L51" s="15" t="n">
        <f aca="false">F51*1163</f>
        <v>62255.39</v>
      </c>
      <c r="M51" s="15" t="n">
        <f aca="false">G51*9.5</f>
        <v>0</v>
      </c>
    </row>
    <row r="52" customFormat="false" ht="12.8" hidden="false" customHeight="false" outlineLevel="0" collapsed="false">
      <c r="A52" s="9" t="n">
        <v>46</v>
      </c>
      <c r="B52" s="10" t="s">
        <v>61</v>
      </c>
      <c r="C52" s="11" t="n">
        <v>220</v>
      </c>
      <c r="D52" s="11" t="n">
        <v>1330</v>
      </c>
      <c r="E52" s="113" t="n">
        <f aca="false">SUM(січень!E51+лютий!E51)</f>
        <v>6070.54</v>
      </c>
      <c r="F52" s="113" t="n">
        <f aca="false">SUM(січень!F51+лютий!F51)</f>
        <v>27.01</v>
      </c>
      <c r="G52" s="113" t="n">
        <f aca="false">SUM(січень!G51+лютий!G51)</f>
        <v>0</v>
      </c>
      <c r="H52" s="113" t="n">
        <f aca="false">SUM(січень!H51+лютий!H51)</f>
        <v>230.45</v>
      </c>
      <c r="I52" s="113" t="n">
        <f aca="false">SUM(січень!I51+лютий!I51)</f>
        <v>0</v>
      </c>
      <c r="J52" s="114" t="n">
        <f aca="false">K52/D52</f>
        <v>28.1828345864662</v>
      </c>
      <c r="K52" s="15" t="n">
        <f aca="false">L52+M52+E52</f>
        <v>37483.17</v>
      </c>
      <c r="L52" s="15" t="n">
        <f aca="false">F52*1163</f>
        <v>31412.63</v>
      </c>
      <c r="M52" s="15" t="n">
        <f aca="false">G52*9.5</f>
        <v>0</v>
      </c>
    </row>
    <row r="53" customFormat="false" ht="12.8" hidden="false" customHeight="false" outlineLevel="0" collapsed="false">
      <c r="A53" s="9" t="n">
        <v>47</v>
      </c>
      <c r="B53" s="10" t="s">
        <v>62</v>
      </c>
      <c r="C53" s="11" t="n">
        <v>350</v>
      </c>
      <c r="D53" s="11" t="n">
        <v>2831.4</v>
      </c>
      <c r="E53" s="113" t="n">
        <f aca="false">SUM(січень!E52+лютий!E52)</f>
        <v>12754.69</v>
      </c>
      <c r="F53" s="113" t="n">
        <f aca="false">SUM(січень!F52+лютий!F52)</f>
        <v>56.87</v>
      </c>
      <c r="G53" s="113" t="n">
        <f aca="false">SUM(січень!G52+лютий!G52)</f>
        <v>0</v>
      </c>
      <c r="H53" s="113" t="n">
        <f aca="false">SUM(січень!H52+лютий!H52)</f>
        <v>172.81</v>
      </c>
      <c r="I53" s="113" t="n">
        <f aca="false">SUM(січень!I52+лютий!I52)</f>
        <v>111.28</v>
      </c>
      <c r="J53" s="114" t="n">
        <f aca="false">K53/D53</f>
        <v>27.8641308186763</v>
      </c>
      <c r="K53" s="15" t="n">
        <f aca="false">L53+M53+E53</f>
        <v>78894.5</v>
      </c>
      <c r="L53" s="15" t="n">
        <f aca="false">F53*1163</f>
        <v>66139.81</v>
      </c>
      <c r="M53" s="15" t="n">
        <f aca="false">G53*9.5</f>
        <v>0</v>
      </c>
    </row>
    <row r="54" customFormat="false" ht="12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13" t="n">
        <f aca="false">SUM(січень!E54+лютий!E54)</f>
        <v>8430.27</v>
      </c>
      <c r="F54" s="113" t="n">
        <f aca="false">SUM(січень!F54+лютий!F54)</f>
        <v>47.87</v>
      </c>
      <c r="G54" s="113" t="n">
        <f aca="false">SUM(січень!G54+лютий!G54)</f>
        <v>0</v>
      </c>
      <c r="H54" s="113" t="n">
        <f aca="false">SUM(січень!H54+лютий!H54)</f>
        <v>306.52</v>
      </c>
      <c r="I54" s="113" t="n">
        <f aca="false">SUM(січень!I54+лютий!I54)</f>
        <v>186.03</v>
      </c>
      <c r="J54" s="114" t="n">
        <f aca="false">K54/D54</f>
        <v>26.2997784524493</v>
      </c>
      <c r="K54" s="15" t="n">
        <f aca="false">L54+M54+E54</f>
        <v>64103.08</v>
      </c>
      <c r="L54" s="15" t="n">
        <f aca="false">F54*1163</f>
        <v>55672.81</v>
      </c>
      <c r="M54" s="15" t="n">
        <f aca="false">G54*9.5</f>
        <v>0</v>
      </c>
    </row>
    <row r="55" customFormat="false" ht="16.4" hidden="false" customHeight="tru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13" t="n">
        <f aca="false">SUM(січень!E55+лютий!E55)</f>
        <v>3954.72</v>
      </c>
      <c r="F55" s="113" t="n">
        <f aca="false">SUM(січень!F55+лютий!F55)</f>
        <v>0</v>
      </c>
      <c r="G55" s="113" t="n">
        <f aca="false">SUM(січень!G55+лютий!G55)</f>
        <v>0</v>
      </c>
      <c r="H55" s="113" t="n">
        <f aca="false">SUM(січень!H55+лютий!H55)</f>
        <v>0</v>
      </c>
      <c r="I55" s="113" t="n">
        <f aca="false">SUM(січень!I55+лютий!I55)</f>
        <v>0</v>
      </c>
      <c r="J55" s="114" t="n">
        <f aca="false">K55/D55</f>
        <v>4.09391304347826</v>
      </c>
      <c r="K55" s="15" t="n">
        <f aca="false">L55+M55+E55</f>
        <v>3954.72</v>
      </c>
      <c r="L55" s="15" t="n">
        <f aca="false">F55*1163</f>
        <v>0</v>
      </c>
      <c r="M55" s="15" t="n">
        <f aca="false">G55*9.5</f>
        <v>0</v>
      </c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369612.25</v>
      </c>
      <c r="F56" s="28" t="n">
        <f aca="false">SUM(F7:F55)</f>
        <v>2656.61</v>
      </c>
      <c r="G56" s="28" t="n">
        <f aca="false">SUM(G7:G55)</f>
        <v>15192.71</v>
      </c>
      <c r="H56" s="28" t="n">
        <f aca="false">SUM(H7:H55)</f>
        <v>9144.47</v>
      </c>
      <c r="I56" s="29" t="n">
        <f aca="false">SUM(I7:I55)</f>
        <v>3295.37</v>
      </c>
      <c r="J56" s="30"/>
      <c r="K56" s="31"/>
      <c r="L56" s="31"/>
      <c r="M56" s="31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114" t="n">
        <f aca="false">SUM(J7:J55)/49</f>
        <v>45.5794007143924</v>
      </c>
      <c r="K57" s="31"/>
      <c r="L57" s="31"/>
      <c r="M57" s="31"/>
    </row>
    <row r="58" customFormat="false" ht="13.8" hidden="false" customHeight="false" outlineLevel="0" collapsed="false">
      <c r="A58" s="1"/>
      <c r="C58" s="1"/>
      <c r="D58" s="1"/>
      <c r="E58" s="1"/>
      <c r="F58" s="1"/>
      <c r="G58" s="1"/>
      <c r="I58" s="34"/>
      <c r="J58" s="1"/>
      <c r="K58" s="1"/>
      <c r="L58" s="1"/>
      <c r="M58" s="1"/>
    </row>
    <row r="59" customFormat="false" ht="13.8" hidden="false" customHeight="false" outlineLevel="0" collapsed="false">
      <c r="A59" s="1"/>
      <c r="C59" s="1"/>
      <c r="D59" s="1"/>
      <c r="E59" s="1"/>
      <c r="F59" s="1"/>
      <c r="G59" s="1"/>
      <c r="I59" s="34"/>
      <c r="J59" s="1"/>
      <c r="K59" s="1"/>
      <c r="L59" s="1"/>
      <c r="M59" s="1"/>
    </row>
    <row r="60" customFormat="false" ht="23.8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</row>
    <row r="61" customFormat="false" ht="46.2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</row>
    <row r="62" customFormat="false" ht="13.8" hidden="false" customHeight="true" outlineLevel="0" collapsed="false">
      <c r="A62" s="99" t="s">
        <v>68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customFormat="false" ht="12.8" hidden="false" customHeight="fals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13" t="n">
        <f aca="false">SUM(січень!E63+лютий!E63)</f>
        <v>13197.47</v>
      </c>
      <c r="F63" s="113" t="n">
        <f aca="false">SUM(січень!F63+лютий!F63)</f>
        <v>0</v>
      </c>
      <c r="G63" s="113" t="n">
        <f aca="false">SUM(січень!G63+лютий!G63)</f>
        <v>6372.35</v>
      </c>
      <c r="H63" s="113" t="n">
        <f aca="false">SUM(січень!H63+лютий!H63)</f>
        <v>552.35</v>
      </c>
      <c r="I63" s="113" t="n">
        <f aca="false">SUM(січень!I63+лютий!I63)</f>
        <v>0</v>
      </c>
      <c r="J63" s="114" t="n">
        <f aca="false">K63/D63</f>
        <v>148.959181818182</v>
      </c>
      <c r="K63" s="15" t="n">
        <f aca="false">L63+M63+E63</f>
        <v>73734.795</v>
      </c>
      <c r="L63" s="15" t="n">
        <f aca="false">F63*1163</f>
        <v>0</v>
      </c>
      <c r="M63" s="15" t="n">
        <f aca="false">G63*9.5</f>
        <v>60537.325</v>
      </c>
    </row>
    <row r="64" customFormat="false" ht="19.4" hidden="false" customHeight="true" outlineLevel="0" collapsed="false">
      <c r="A64" s="9" t="n">
        <v>2</v>
      </c>
      <c r="B64" s="37" t="s">
        <v>71</v>
      </c>
      <c r="C64" s="38" t="n">
        <v>601</v>
      </c>
      <c r="D64" s="38" t="n">
        <v>1812.7</v>
      </c>
      <c r="E64" s="113" t="n">
        <f aca="false">SUM(січень!E65+лютий!E65)</f>
        <v>671.14</v>
      </c>
      <c r="F64" s="113" t="n">
        <f aca="false">SUM(січень!F65+лютий!F65)</f>
        <v>103.38</v>
      </c>
      <c r="G64" s="113" t="n">
        <f aca="false">SUM(січень!G65+лютий!G65)</f>
        <v>0</v>
      </c>
      <c r="H64" s="113" t="n">
        <f aca="false">SUM(січень!H65+лютий!H65)</f>
        <v>9.12</v>
      </c>
      <c r="I64" s="113" t="n">
        <f aca="false">SUM(січень!I65+лютий!I65)</f>
        <v>0</v>
      </c>
      <c r="J64" s="114" t="n">
        <f aca="false">K64/D64</f>
        <v>66.6972361670436</v>
      </c>
      <c r="K64" s="15" t="n">
        <f aca="false">L64+M64+E64</f>
        <v>120902.08</v>
      </c>
      <c r="L64" s="15" t="n">
        <f aca="false">F64*1163</f>
        <v>120230.94</v>
      </c>
      <c r="M64" s="15" t="n">
        <f aca="false">G64*9.5</f>
        <v>0</v>
      </c>
    </row>
    <row r="65" customFormat="false" ht="12.8" hidden="false" customHeight="false" outlineLevel="0" collapsed="false">
      <c r="A65" s="9" t="n">
        <v>3</v>
      </c>
      <c r="B65" s="37" t="s">
        <v>70</v>
      </c>
      <c r="C65" s="38" t="n">
        <v>110</v>
      </c>
      <c r="D65" s="38" t="n">
        <v>526.3</v>
      </c>
      <c r="E65" s="113" t="n">
        <f aca="false">SUM(січень!E64+лютий!E64)</f>
        <v>3667.23</v>
      </c>
      <c r="F65" s="113" t="n">
        <f aca="false">SUM(січень!F64+лютий!F64)</f>
        <v>25.57</v>
      </c>
      <c r="G65" s="113" t="n">
        <f aca="false">SUM(січень!G64+лютий!G64)</f>
        <v>0</v>
      </c>
      <c r="H65" s="113" t="n">
        <f aca="false">SUM(січень!H64+лютий!H64)</f>
        <v>51.48</v>
      </c>
      <c r="I65" s="113" t="n">
        <f aca="false">SUM(січень!I64+лютий!I64)</f>
        <v>0</v>
      </c>
      <c r="J65" s="114" t="n">
        <f aca="false">K65/D65</f>
        <v>63.4716701501045</v>
      </c>
      <c r="K65" s="15" t="n">
        <f aca="false">L65+M65+E65</f>
        <v>33405.14</v>
      </c>
      <c r="L65" s="15" t="n">
        <f aca="false">F65*1163</f>
        <v>29737.91</v>
      </c>
      <c r="M65" s="15" t="n">
        <f aca="false">G65*9.5</f>
        <v>0</v>
      </c>
    </row>
    <row r="66" customFormat="false" ht="12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113" t="n">
        <f aca="false">SUM(січень!E66+лютий!E66)</f>
        <v>4433.71</v>
      </c>
      <c r="F66" s="113" t="n">
        <f aca="false">SUM(січень!F66+лютий!F66)</f>
        <v>203.1</v>
      </c>
      <c r="G66" s="113" t="n">
        <f aca="false">SUM(січень!G66+лютий!G66)</f>
        <v>0</v>
      </c>
      <c r="H66" s="113" t="n">
        <f aca="false">SUM(січень!H66+лютий!H66)</f>
        <v>169.72</v>
      </c>
      <c r="I66" s="113" t="n">
        <f aca="false">SUM(січень!I66+лютий!I66)</f>
        <v>0</v>
      </c>
      <c r="J66" s="114" t="n">
        <f aca="false">K66/D66</f>
        <v>58.7296846780886</v>
      </c>
      <c r="K66" s="15" t="n">
        <f aca="false">L66+M66+E66</f>
        <v>240639.01</v>
      </c>
      <c r="L66" s="15" t="n">
        <f aca="false">F66*1163</f>
        <v>236205.3</v>
      </c>
      <c r="M66" s="15" t="n">
        <f aca="false">G66*9.5</f>
        <v>0</v>
      </c>
    </row>
    <row r="67" customFormat="false" ht="15.65" hidden="false" customHeight="tru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113" t="n">
        <f aca="false">SUM(січень!E67+лютий!E67)</f>
        <v>1998.96</v>
      </c>
      <c r="F67" s="113" t="n">
        <f aca="false">SUM(січень!F67+лютий!F67)</f>
        <v>120.42</v>
      </c>
      <c r="G67" s="113" t="n">
        <f aca="false">SUM(січень!G67+лютий!G67)</f>
        <v>0</v>
      </c>
      <c r="H67" s="113" t="n">
        <f aca="false">SUM(січень!H67+лютий!H67)</f>
        <v>72.19</v>
      </c>
      <c r="I67" s="113" t="n">
        <f aca="false">SUM(січень!I67+лютий!I67)</f>
        <v>0</v>
      </c>
      <c r="J67" s="114" t="n">
        <f aca="false">K67/D67</f>
        <v>52.2619362102142</v>
      </c>
      <c r="K67" s="15" t="n">
        <f aca="false">L67+M67+E67</f>
        <v>142047.42</v>
      </c>
      <c r="L67" s="15" t="n">
        <f aca="false">F67*1163</f>
        <v>140048.46</v>
      </c>
      <c r="M67" s="15" t="n">
        <f aca="false">G67*9.5</f>
        <v>0</v>
      </c>
    </row>
    <row r="68" customFormat="false" ht="13.4" hidden="false" customHeight="true" outlineLevel="0" collapsed="false">
      <c r="A68" s="9" t="n">
        <v>6</v>
      </c>
      <c r="B68" s="37" t="s">
        <v>75</v>
      </c>
      <c r="C68" s="38" t="n">
        <v>788</v>
      </c>
      <c r="D68" s="38" t="n">
        <v>6353.7</v>
      </c>
      <c r="E68" s="113" t="n">
        <f aca="false">SUM(січень!E69+лютий!E69)</f>
        <v>15017.34</v>
      </c>
      <c r="F68" s="113" t="n">
        <f aca="false">SUM(січень!F69+лютий!F69)</f>
        <v>242.54</v>
      </c>
      <c r="G68" s="113" t="n">
        <f aca="false">SUM(січень!G69+лютий!G69)</f>
        <v>0</v>
      </c>
      <c r="H68" s="113" t="n">
        <f aca="false">SUM(січень!H69+лютий!H69)</f>
        <v>432.22</v>
      </c>
      <c r="I68" s="113" t="n">
        <f aca="false">SUM(січень!I69+лютий!I69)</f>
        <v>290.77</v>
      </c>
      <c r="J68" s="114" t="n">
        <f aca="false">K68/D68</f>
        <v>46.75879566237</v>
      </c>
      <c r="K68" s="15" t="n">
        <f aca="false">L68+M68+E68</f>
        <v>297091.36</v>
      </c>
      <c r="L68" s="15" t="n">
        <f aca="false">F68*1163</f>
        <v>282074.02</v>
      </c>
      <c r="M68" s="15" t="n">
        <f aca="false">G68*9.5</f>
        <v>0</v>
      </c>
    </row>
    <row r="69" customFormat="false" ht="12.8" hidden="false" customHeight="false" outlineLevel="0" collapsed="false">
      <c r="A69" s="9" t="n">
        <v>7</v>
      </c>
      <c r="B69" s="37" t="s">
        <v>74</v>
      </c>
      <c r="C69" s="38" t="n">
        <v>26</v>
      </c>
      <c r="D69" s="38" t="n">
        <v>455.1</v>
      </c>
      <c r="E69" s="113" t="n">
        <f aca="false">SUM(січень!E68+лютий!E68)</f>
        <v>572.85</v>
      </c>
      <c r="F69" s="113" t="n">
        <f aca="false">SUM(січень!F68+лютий!F68)</f>
        <v>17.13</v>
      </c>
      <c r="G69" s="113" t="n">
        <f aca="false">SUM(січень!G68+лютий!G68)</f>
        <v>0</v>
      </c>
      <c r="H69" s="113" t="n">
        <f aca="false">SUM(січень!H68+лютий!H68)</f>
        <v>23.74</v>
      </c>
      <c r="I69" s="113" t="n">
        <f aca="false">SUM(січень!I68+лютий!I68)</f>
        <v>0</v>
      </c>
      <c r="J69" s="114" t="n">
        <f aca="false">K69/D69</f>
        <v>45.0341463414634</v>
      </c>
      <c r="K69" s="15" t="n">
        <f aca="false">L69+M69+E69</f>
        <v>20495.04</v>
      </c>
      <c r="L69" s="15" t="n">
        <f aca="false">F69*1163</f>
        <v>19922.19</v>
      </c>
      <c r="M69" s="15" t="n">
        <f aca="false">G69*9.5</f>
        <v>0</v>
      </c>
    </row>
    <row r="70" customFormat="false" ht="12.8" hidden="false" customHeight="false" outlineLevel="0" collapsed="false">
      <c r="A70" s="9" t="n">
        <v>8</v>
      </c>
      <c r="B70" s="37" t="s">
        <v>79</v>
      </c>
      <c r="C70" s="38" t="n">
        <v>282</v>
      </c>
      <c r="D70" s="38" t="n">
        <v>3225</v>
      </c>
      <c r="E70" s="113" t="n">
        <f aca="false">SUM(січень!E73+лютий!E73)</f>
        <v>10943.77</v>
      </c>
      <c r="F70" s="113" t="n">
        <f aca="false">SUM(січень!F73+лютий!F73)</f>
        <v>111.14</v>
      </c>
      <c r="G70" s="113" t="n">
        <f aca="false">SUM(січень!G73+лютий!G73)</f>
        <v>0</v>
      </c>
      <c r="H70" s="113" t="n">
        <f aca="false">SUM(січень!H73+лютий!H73)</f>
        <v>112.07</v>
      </c>
      <c r="I70" s="113" t="n">
        <f aca="false">SUM(січень!I73+лютий!I73)</f>
        <v>0</v>
      </c>
      <c r="J70" s="114" t="n">
        <f aca="false">K70/D70</f>
        <v>43.4727410852713</v>
      </c>
      <c r="K70" s="15" t="n">
        <f aca="false">L70+M70+E70</f>
        <v>140199.59</v>
      </c>
      <c r="L70" s="15" t="n">
        <f aca="false">F70*1163</f>
        <v>129255.82</v>
      </c>
      <c r="M70" s="15" t="n">
        <f aca="false">G70*9.5</f>
        <v>0</v>
      </c>
    </row>
    <row r="71" customFormat="false" ht="12.8" hidden="false" customHeight="false" outlineLevel="0" collapsed="false">
      <c r="A71" s="9" t="n">
        <v>9</v>
      </c>
      <c r="B71" s="37" t="s">
        <v>76</v>
      </c>
      <c r="C71" s="38" t="n">
        <v>1001</v>
      </c>
      <c r="D71" s="38" t="n">
        <v>5467</v>
      </c>
      <c r="E71" s="113" t="n">
        <f aca="false">SUM(січень!E70+лютий!E70)</f>
        <v>12333.38</v>
      </c>
      <c r="F71" s="113" t="n">
        <f aca="false">SUM(січень!F70+лютий!F70)</f>
        <v>180.9</v>
      </c>
      <c r="G71" s="113" t="n">
        <f aca="false">SUM(січень!G70+лютий!G70)</f>
        <v>0</v>
      </c>
      <c r="H71" s="113" t="n">
        <f aca="false">SUM(січень!H70+лютий!H70)</f>
        <v>188.57</v>
      </c>
      <c r="I71" s="113" t="n">
        <f aca="false">SUM(січень!I70+лютий!I70)</f>
        <v>51.44</v>
      </c>
      <c r="J71" s="114" t="n">
        <f aca="false">K71/D71</f>
        <v>40.7389939637827</v>
      </c>
      <c r="K71" s="15" t="n">
        <f aca="false">L71+M71+E71</f>
        <v>222720.08</v>
      </c>
      <c r="L71" s="15" t="n">
        <f aca="false">F71*1163</f>
        <v>210386.7</v>
      </c>
      <c r="M71" s="15" t="n">
        <f aca="false">G71*9.5</f>
        <v>0</v>
      </c>
    </row>
    <row r="72" customFormat="false" ht="12.8" hidden="false" customHeight="false" outlineLevel="0" collapsed="false">
      <c r="A72" s="9" t="n">
        <v>10</v>
      </c>
      <c r="B72" s="37" t="s">
        <v>77</v>
      </c>
      <c r="C72" s="38" t="n">
        <v>417</v>
      </c>
      <c r="D72" s="38" t="n">
        <v>2305.1</v>
      </c>
      <c r="E72" s="113" t="n">
        <f aca="false">SUM(січень!E71+лютий!E71)</f>
        <v>2022.45</v>
      </c>
      <c r="F72" s="113" t="n">
        <f aca="false">SUM(січень!F71+лютий!F71)</f>
        <v>77.11</v>
      </c>
      <c r="G72" s="113" t="n">
        <f aca="false">SUM(січень!G71+лютий!G71)</f>
        <v>0</v>
      </c>
      <c r="H72" s="113" t="n">
        <f aca="false">SUM(січень!H71+лютий!H71)</f>
        <v>80.9</v>
      </c>
      <c r="I72" s="113" t="n">
        <f aca="false">SUM(січень!I71+лютий!I71)</f>
        <v>0</v>
      </c>
      <c r="J72" s="114" t="n">
        <f aca="false">K72/D72</f>
        <v>39.7819530606047</v>
      </c>
      <c r="K72" s="15" t="n">
        <f aca="false">L72+M72+E72</f>
        <v>91701.38</v>
      </c>
      <c r="L72" s="15" t="n">
        <f aca="false">F72*1163</f>
        <v>89678.93</v>
      </c>
      <c r="M72" s="15" t="n">
        <f aca="false">G72*9.5</f>
        <v>0</v>
      </c>
    </row>
    <row r="73" customFormat="false" ht="14.15" hidden="false" customHeight="true" outlineLevel="0" collapsed="false">
      <c r="A73" s="9" t="n">
        <v>11</v>
      </c>
      <c r="B73" s="37" t="s">
        <v>80</v>
      </c>
      <c r="C73" s="38" t="n">
        <v>859</v>
      </c>
      <c r="D73" s="38" t="n">
        <v>3975.1</v>
      </c>
      <c r="E73" s="113" t="n">
        <f aca="false">SUM(січень!E74+лютий!E74)</f>
        <v>6137.71</v>
      </c>
      <c r="F73" s="113" t="n">
        <f aca="false">SUM(січень!F74+лютий!F74)</f>
        <v>130.33</v>
      </c>
      <c r="G73" s="113" t="n">
        <f aca="false">SUM(січень!G74+лютий!G74)</f>
        <v>0</v>
      </c>
      <c r="H73" s="113" t="n">
        <f aca="false">SUM(січень!H74+лютий!H74)</f>
        <v>124.88</v>
      </c>
      <c r="I73" s="113" t="n">
        <f aca="false">SUM(січень!I74+лютий!I74)</f>
        <v>0</v>
      </c>
      <c r="J73" s="114" t="n">
        <f aca="false">K73/D73</f>
        <v>39.674850947146</v>
      </c>
      <c r="K73" s="15" t="n">
        <f aca="false">L73+M73+E73</f>
        <v>157711.5</v>
      </c>
      <c r="L73" s="15" t="n">
        <f aca="false">F73*1163</f>
        <v>151573.79</v>
      </c>
      <c r="M73" s="15" t="n">
        <f aca="false">G73*9.5</f>
        <v>0</v>
      </c>
    </row>
    <row r="74" customFormat="false" ht="12.8" hidden="false" customHeight="false" outlineLevel="0" collapsed="false">
      <c r="A74" s="9" t="n">
        <v>12</v>
      </c>
      <c r="B74" s="37" t="s">
        <v>78</v>
      </c>
      <c r="C74" s="38" t="n">
        <v>819</v>
      </c>
      <c r="D74" s="38" t="n">
        <v>3510</v>
      </c>
      <c r="E74" s="113" t="n">
        <f aca="false">SUM(січень!E72+лютий!E72)</f>
        <v>5712.67</v>
      </c>
      <c r="F74" s="113" t="n">
        <f aca="false">SUM(січень!F72+лютий!F72)</f>
        <v>0</v>
      </c>
      <c r="G74" s="113" t="n">
        <f aca="false">SUM(січень!G72+лютий!G72)</f>
        <v>13577.67</v>
      </c>
      <c r="H74" s="113" t="n">
        <f aca="false">SUM(січень!H72+лютий!H72)</f>
        <v>149.46</v>
      </c>
      <c r="I74" s="113" t="n">
        <f aca="false">SUM(січень!I72+лютий!I72)</f>
        <v>0</v>
      </c>
      <c r="J74" s="114" t="n">
        <f aca="false">K74/D74</f>
        <v>38.3762207977208</v>
      </c>
      <c r="K74" s="15" t="n">
        <f aca="false">L74+M74+E74</f>
        <v>134700.535</v>
      </c>
      <c r="L74" s="15" t="n">
        <f aca="false">F74*1163</f>
        <v>0</v>
      </c>
      <c r="M74" s="15" t="n">
        <f aca="false">G74*9.5</f>
        <v>128987.865</v>
      </c>
    </row>
    <row r="75" customFormat="false" ht="12.8" hidden="false" customHeight="false" outlineLevel="0" collapsed="false">
      <c r="A75" s="9" t="n">
        <v>13</v>
      </c>
      <c r="B75" s="37" t="s">
        <v>82</v>
      </c>
      <c r="C75" s="38" t="n">
        <v>160</v>
      </c>
      <c r="D75" s="38" t="n">
        <v>1310</v>
      </c>
      <c r="E75" s="113" t="n">
        <f aca="false">SUM(січень!E76+лютий!E76)</f>
        <v>2785.63</v>
      </c>
      <c r="F75" s="113" t="n">
        <f aca="false">SUM(січень!F76+лютий!F76)</f>
        <v>0</v>
      </c>
      <c r="G75" s="113" t="n">
        <f aca="false">SUM(січень!G76+лютий!G76)</f>
        <v>4811.93</v>
      </c>
      <c r="H75" s="113" t="n">
        <f aca="false">SUM(січень!H76+лютий!H76)</f>
        <v>22.71</v>
      </c>
      <c r="I75" s="113" t="n">
        <f aca="false">SUM(січень!I76+лютий!I76)</f>
        <v>0</v>
      </c>
      <c r="J75" s="114" t="n">
        <f aca="false">K75/D75</f>
        <v>37.0221106870229</v>
      </c>
      <c r="K75" s="15" t="n">
        <f aca="false">L75+M75+E75</f>
        <v>48498.965</v>
      </c>
      <c r="L75" s="15" t="n">
        <f aca="false">F75*1163</f>
        <v>0</v>
      </c>
      <c r="M75" s="15" t="n">
        <f aca="false">G75*9.5</f>
        <v>45713.335</v>
      </c>
    </row>
    <row r="76" customFormat="false" ht="15.65" hidden="false" customHeight="true" outlineLevel="0" collapsed="false">
      <c r="A76" s="9" t="n">
        <v>14</v>
      </c>
      <c r="B76" s="37" t="s">
        <v>84</v>
      </c>
      <c r="C76" s="38" t="n">
        <v>550</v>
      </c>
      <c r="D76" s="11" t="n">
        <v>1626.9</v>
      </c>
      <c r="E76" s="113" t="n">
        <f aca="false">SUM(січень!E78+лютий!E78)</f>
        <v>10980.92</v>
      </c>
      <c r="F76" s="113" t="n">
        <f aca="false">SUM(січень!F78+лютий!F78)</f>
        <v>0</v>
      </c>
      <c r="G76" s="113" t="n">
        <f aca="false">SUM(січень!G78+лютий!G78)</f>
        <v>4694.67</v>
      </c>
      <c r="H76" s="113" t="n">
        <f aca="false">SUM(січень!H78+лютий!H78)</f>
        <v>76.03</v>
      </c>
      <c r="I76" s="113" t="n">
        <f aca="false">SUM(січень!I78+лютий!I78)</f>
        <v>0</v>
      </c>
      <c r="J76" s="114" t="n">
        <f aca="false">K76/D76</f>
        <v>34.1633075173643</v>
      </c>
      <c r="K76" s="15" t="n">
        <f aca="false">L76+M76+E76</f>
        <v>55580.285</v>
      </c>
      <c r="L76" s="15" t="n">
        <f aca="false">F76*1163</f>
        <v>0</v>
      </c>
      <c r="M76" s="15" t="n">
        <f aca="false">G76*9.5</f>
        <v>44599.365</v>
      </c>
    </row>
    <row r="77" customFormat="false" ht="17.15" hidden="false" customHeight="true" outlineLevel="0" collapsed="false">
      <c r="A77" s="9" t="n">
        <v>15</v>
      </c>
      <c r="B77" s="37" t="s">
        <v>81</v>
      </c>
      <c r="C77" s="38" t="n">
        <v>1502</v>
      </c>
      <c r="D77" s="38" t="n">
        <v>5543.9</v>
      </c>
      <c r="E77" s="113" t="n">
        <f aca="false">SUM(січень!E75+лютий!E75)</f>
        <v>7845.3</v>
      </c>
      <c r="F77" s="113" t="n">
        <f aca="false">SUM(січень!F75+лютий!F75)</f>
        <v>153.46</v>
      </c>
      <c r="G77" s="113" t="n">
        <f aca="false">SUM(січень!G75+лютий!G75)</f>
        <v>0</v>
      </c>
      <c r="H77" s="113" t="n">
        <f aca="false">SUM(січень!H75+лютий!H75)</f>
        <v>253.61</v>
      </c>
      <c r="I77" s="113" t="n">
        <f aca="false">SUM(січень!I75+лютий!I75)</f>
        <v>0</v>
      </c>
      <c r="J77" s="114" t="n">
        <f aca="false">K77/D77</f>
        <v>33.6079799419181</v>
      </c>
      <c r="K77" s="15" t="n">
        <f aca="false">L77+M77+E77</f>
        <v>186319.28</v>
      </c>
      <c r="L77" s="15" t="n">
        <f aca="false">F77*1163</f>
        <v>178473.98</v>
      </c>
      <c r="M77" s="15" t="n">
        <f aca="false">G77*9.5</f>
        <v>0</v>
      </c>
    </row>
    <row r="78" customFormat="false" ht="18.65" hidden="false" customHeight="true" outlineLevel="0" collapsed="false">
      <c r="A78" s="9" t="n">
        <v>16</v>
      </c>
      <c r="B78" s="37" t="s">
        <v>86</v>
      </c>
      <c r="C78" s="38" t="n">
        <v>351</v>
      </c>
      <c r="D78" s="38" t="n">
        <v>1314</v>
      </c>
      <c r="E78" s="113" t="n">
        <f aca="false">SUM(січень!E80+лютий!E80)</f>
        <v>1438.94</v>
      </c>
      <c r="F78" s="113" t="n">
        <f aca="false">SUM(січень!F80+лютий!F80)</f>
        <v>36.69</v>
      </c>
      <c r="G78" s="113" t="n">
        <f aca="false">SUM(січень!G80+лютий!G80)</f>
        <v>0</v>
      </c>
      <c r="H78" s="113" t="n">
        <f aca="false">SUM(січень!H80+лютий!H80)</f>
        <v>54.34</v>
      </c>
      <c r="I78" s="113" t="n">
        <f aca="false">SUM(січень!I80+лютий!I80)</f>
        <v>39.35</v>
      </c>
      <c r="J78" s="114" t="n">
        <f aca="false">K78/D78</f>
        <v>33.5688051750381</v>
      </c>
      <c r="K78" s="15" t="n">
        <f aca="false">L78+M78+E78</f>
        <v>44109.41</v>
      </c>
      <c r="L78" s="15" t="n">
        <f aca="false">F78*1163</f>
        <v>42670.47</v>
      </c>
      <c r="M78" s="15" t="n">
        <f aca="false">G78*9.5</f>
        <v>0</v>
      </c>
    </row>
    <row r="79" customFormat="false" ht="12.8" hidden="false" customHeight="false" outlineLevel="0" collapsed="false">
      <c r="A79" s="9" t="n">
        <v>17</v>
      </c>
      <c r="B79" s="37" t="s">
        <v>83</v>
      </c>
      <c r="C79" s="38" t="n">
        <v>483</v>
      </c>
      <c r="D79" s="38" t="n">
        <v>3135</v>
      </c>
      <c r="E79" s="113" t="n">
        <f aca="false">SUM(січень!E77+лютий!E77)</f>
        <v>15977.16</v>
      </c>
      <c r="F79" s="113" t="n">
        <f aca="false">SUM(січень!F77+лютий!F77)</f>
        <v>75.47</v>
      </c>
      <c r="G79" s="113" t="n">
        <f aca="false">SUM(січень!G77+лютий!G77)</f>
        <v>0</v>
      </c>
      <c r="H79" s="113" t="n">
        <f aca="false">SUM(січень!H77+лютий!H77)</f>
        <v>338.32</v>
      </c>
      <c r="I79" s="113" t="n">
        <f aca="false">SUM(січень!I77+лютий!I77)</f>
        <v>0</v>
      </c>
      <c r="J79" s="114" t="n">
        <f aca="false">K79/D79</f>
        <v>33.093706539075</v>
      </c>
      <c r="K79" s="15" t="n">
        <f aca="false">L79+M79+E79</f>
        <v>103748.77</v>
      </c>
      <c r="L79" s="15" t="n">
        <f aca="false">F79*1163</f>
        <v>87771.61</v>
      </c>
      <c r="M79" s="15" t="n">
        <f aca="false">G79*9.5</f>
        <v>0</v>
      </c>
    </row>
    <row r="80" customFormat="false" ht="12.8" hidden="false" customHeight="false" outlineLevel="0" collapsed="false">
      <c r="A80" s="9" t="n">
        <v>18</v>
      </c>
      <c r="B80" s="37" t="s">
        <v>85</v>
      </c>
      <c r="C80" s="38" t="n">
        <v>637</v>
      </c>
      <c r="D80" s="38" t="n">
        <v>5302.9</v>
      </c>
      <c r="E80" s="113" t="n">
        <f aca="false">SUM(січень!E79+лютий!E79)</f>
        <v>4860.52</v>
      </c>
      <c r="F80" s="113" t="n">
        <f aca="false">SUM(січень!F79+лютий!F79)</f>
        <v>143.6</v>
      </c>
      <c r="G80" s="113" t="n">
        <f aca="false">SUM(січень!G79+лютий!G79)</f>
        <v>0</v>
      </c>
      <c r="H80" s="113" t="n">
        <f aca="false">SUM(січень!H79+лютий!H79)</f>
        <v>103.15</v>
      </c>
      <c r="I80" s="113" t="n">
        <f aca="false">SUM(січень!I79+лютий!I79)</f>
        <v>0</v>
      </c>
      <c r="J80" s="114" t="n">
        <f aca="false">K80/D80</f>
        <v>32.4100624186766</v>
      </c>
      <c r="K80" s="15" t="n">
        <f aca="false">L80+M80+E80</f>
        <v>171867.32</v>
      </c>
      <c r="L80" s="15" t="n">
        <f aca="false">F80*1163</f>
        <v>167006.8</v>
      </c>
      <c r="M80" s="15" t="n">
        <f aca="false">G80*9.5</f>
        <v>0</v>
      </c>
    </row>
    <row r="81" customFormat="false" ht="12.8" hidden="false" customHeight="false" outlineLevel="0" collapsed="false">
      <c r="A81" s="9" t="n">
        <v>19</v>
      </c>
      <c r="B81" s="37" t="s">
        <v>92</v>
      </c>
      <c r="C81" s="38" t="n">
        <v>1411</v>
      </c>
      <c r="D81" s="38" t="n">
        <v>7885.7</v>
      </c>
      <c r="E81" s="113" t="n">
        <f aca="false">SUM(січень!E86+лютий!E86)</f>
        <v>14466.15</v>
      </c>
      <c r="F81" s="113" t="n">
        <f aca="false">SUM(січень!F86+лютий!F86)</f>
        <v>205.73</v>
      </c>
      <c r="G81" s="113" t="n">
        <f aca="false">SUM(січень!G86+лютий!G86)</f>
        <v>0</v>
      </c>
      <c r="H81" s="113" t="n">
        <f aca="false">SUM(січень!H86+лютий!H86)</f>
        <v>188.61</v>
      </c>
      <c r="I81" s="113" t="n">
        <f aca="false">SUM(січень!I86+лютий!I86)</f>
        <v>28.27</v>
      </c>
      <c r="J81" s="114" t="n">
        <f aca="false">K81/D81</f>
        <v>32.1759818405468</v>
      </c>
      <c r="K81" s="15" t="n">
        <f aca="false">L81+M81+E81</f>
        <v>253730.14</v>
      </c>
      <c r="L81" s="15" t="n">
        <f aca="false">F81*1163</f>
        <v>239263.99</v>
      </c>
      <c r="M81" s="15" t="n">
        <f aca="false">G81*9.5</f>
        <v>0</v>
      </c>
    </row>
    <row r="82" customFormat="false" ht="12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113" t="n">
        <f aca="false">SUM(січень!E82+лютий!E82)</f>
        <v>11814.57</v>
      </c>
      <c r="F82" s="113" t="n">
        <f aca="false">SUM(січень!F82+лютий!F82)</f>
        <v>170.23</v>
      </c>
      <c r="G82" s="113" t="n">
        <f aca="false">SUM(січень!G82+лютий!G82)</f>
        <v>0</v>
      </c>
      <c r="H82" s="113" t="n">
        <f aca="false">SUM(січень!H82+лютий!H82)</f>
        <v>241.19</v>
      </c>
      <c r="I82" s="113" t="n">
        <f aca="false">SUM(січень!I82+лютий!I82)</f>
        <v>0</v>
      </c>
      <c r="J82" s="114" t="n">
        <f aca="false">K82/D82</f>
        <v>30.6704570041812</v>
      </c>
      <c r="K82" s="15" t="n">
        <f aca="false">L82+M82+E82</f>
        <v>209792.06</v>
      </c>
      <c r="L82" s="15" t="n">
        <f aca="false">F82*1163</f>
        <v>197977.49</v>
      </c>
      <c r="M82" s="15" t="n">
        <f aca="false">G82*9.5</f>
        <v>0</v>
      </c>
    </row>
    <row r="83" customFormat="false" ht="17.9" hidden="false" customHeight="true" outlineLevel="0" collapsed="false">
      <c r="A83" s="9" t="n">
        <v>21</v>
      </c>
      <c r="B83" s="37" t="s">
        <v>87</v>
      </c>
      <c r="C83" s="38" t="n">
        <v>1270</v>
      </c>
      <c r="D83" s="38" t="n">
        <v>7974.9</v>
      </c>
      <c r="E83" s="113" t="n">
        <f aca="false">SUM(січень!E81+лютий!E81)</f>
        <v>4875.51</v>
      </c>
      <c r="F83" s="113" t="n">
        <f aca="false">SUM(січень!F81+лютий!F81)</f>
        <v>204.06</v>
      </c>
      <c r="G83" s="113" t="n">
        <f aca="false">SUM(січень!G81+лютий!G81)</f>
        <v>0</v>
      </c>
      <c r="H83" s="113" t="n">
        <f aca="false">SUM(січень!H81+лютий!H81)</f>
        <v>222.91</v>
      </c>
      <c r="I83" s="113" t="n">
        <f aca="false">SUM(січень!I81+лютий!I81)</f>
        <v>0</v>
      </c>
      <c r="J83" s="114" t="n">
        <f aca="false">K83/D83</f>
        <v>30.3699469585826</v>
      </c>
      <c r="K83" s="15" t="n">
        <f aca="false">L83+M83+E83</f>
        <v>242197.29</v>
      </c>
      <c r="L83" s="15" t="n">
        <f aca="false">F83*1163</f>
        <v>237321.78</v>
      </c>
      <c r="M83" s="15" t="n">
        <f aca="false">G83*9.5</f>
        <v>0</v>
      </c>
    </row>
    <row r="84" customFormat="false" ht="12.8" hidden="false" customHeight="false" outlineLevel="0" collapsed="false">
      <c r="A84" s="9" t="n">
        <v>22</v>
      </c>
      <c r="B84" s="37" t="s">
        <v>89</v>
      </c>
      <c r="C84" s="38" t="n">
        <v>560</v>
      </c>
      <c r="D84" s="38" t="n">
        <v>3873</v>
      </c>
      <c r="E84" s="113" t="n">
        <f aca="false">SUM(січень!E83+лютий!E83)</f>
        <v>10031.24</v>
      </c>
      <c r="F84" s="113" t="n">
        <f aca="false">SUM(січень!F83+лютий!F83)</f>
        <v>91.88</v>
      </c>
      <c r="G84" s="113" t="n">
        <f aca="false">SUM(січень!G83+лютий!G83)</f>
        <v>0</v>
      </c>
      <c r="H84" s="113" t="n">
        <f aca="false">SUM(січень!H83+лютий!H83)</f>
        <v>0</v>
      </c>
      <c r="I84" s="113" t="n">
        <f aca="false">SUM(січень!I83+лютий!I83)</f>
        <v>0</v>
      </c>
      <c r="J84" s="114" t="n">
        <f aca="false">K84/D84</f>
        <v>30.1801394268009</v>
      </c>
      <c r="K84" s="15" t="n">
        <f aca="false">L84+M84+E84</f>
        <v>116887.68</v>
      </c>
      <c r="L84" s="15" t="n">
        <f aca="false">F84*1163</f>
        <v>106856.44</v>
      </c>
      <c r="M84" s="15" t="n">
        <f aca="false">G84*9.5</f>
        <v>0</v>
      </c>
    </row>
    <row r="85" customFormat="false" ht="12.8" hidden="false" customHeight="false" outlineLevel="0" collapsed="false">
      <c r="A85" s="9" t="n">
        <v>23</v>
      </c>
      <c r="B85" s="37" t="s">
        <v>93</v>
      </c>
      <c r="C85" s="38" t="n">
        <v>1177</v>
      </c>
      <c r="D85" s="38" t="n">
        <v>6951.6</v>
      </c>
      <c r="E85" s="113" t="n">
        <f aca="false">SUM(січень!E87+лютий!E87)</f>
        <v>3822.25</v>
      </c>
      <c r="F85" s="113" t="n">
        <f aca="false">SUM(січень!F87+лютий!F87)</f>
        <v>167.77</v>
      </c>
      <c r="G85" s="113" t="n">
        <f aca="false">SUM(січень!G87+лютий!G87)</f>
        <v>0</v>
      </c>
      <c r="H85" s="113" t="n">
        <f aca="false">SUM(січень!H87+лютий!H87)</f>
        <v>103.38</v>
      </c>
      <c r="I85" s="113" t="n">
        <f aca="false">SUM(січень!I87+лютий!I87)</f>
        <v>0</v>
      </c>
      <c r="J85" s="114" t="n">
        <f aca="false">K85/D85</f>
        <v>28.6176937683411</v>
      </c>
      <c r="K85" s="15" t="n">
        <f aca="false">L85+M85+E85</f>
        <v>198938.76</v>
      </c>
      <c r="L85" s="15" t="n">
        <f aca="false">F85*1163</f>
        <v>195116.51</v>
      </c>
      <c r="M85" s="15" t="n">
        <f aca="false">G85*9.5</f>
        <v>0</v>
      </c>
    </row>
    <row r="86" customFormat="false" ht="12.8" hidden="false" customHeight="false" outlineLevel="0" collapsed="false">
      <c r="A86" s="9" t="n">
        <v>24</v>
      </c>
      <c r="B86" s="37" t="s">
        <v>94</v>
      </c>
      <c r="C86" s="38" t="n">
        <v>1365</v>
      </c>
      <c r="D86" s="38" t="n">
        <v>7804.9</v>
      </c>
      <c r="E86" s="113" t="n">
        <f aca="false">SUM(січень!E88+лютий!E88)</f>
        <v>6210.12</v>
      </c>
      <c r="F86" s="113" t="n">
        <f aca="false">SUM(січень!F88+лютий!F88)</f>
        <v>186.03</v>
      </c>
      <c r="G86" s="113" t="n">
        <f aca="false">SUM(січень!G88+лютий!G88)</f>
        <v>0</v>
      </c>
      <c r="H86" s="113" t="n">
        <f aca="false">SUM(січень!H88+лютий!H88)</f>
        <v>315.96</v>
      </c>
      <c r="I86" s="113" t="n">
        <f aca="false">SUM(січень!I88+лютий!I88)</f>
        <v>0</v>
      </c>
      <c r="J86" s="114" t="n">
        <f aca="false">K86/D86</f>
        <v>28.5158054555472</v>
      </c>
      <c r="K86" s="15" t="n">
        <f aca="false">L86+M86+E86</f>
        <v>222563.01</v>
      </c>
      <c r="L86" s="15" t="n">
        <f aca="false">F86*1163</f>
        <v>216352.89</v>
      </c>
      <c r="M86" s="15" t="n">
        <f aca="false">G86*9.5</f>
        <v>0</v>
      </c>
    </row>
    <row r="87" customFormat="false" ht="12.8" hidden="false" customHeight="false" outlineLevel="0" collapsed="false">
      <c r="A87" s="9" t="n">
        <v>25</v>
      </c>
      <c r="B87" s="37" t="s">
        <v>90</v>
      </c>
      <c r="C87" s="38" t="n">
        <v>275</v>
      </c>
      <c r="D87" s="38" t="n">
        <v>640.7</v>
      </c>
      <c r="E87" s="113" t="n">
        <f aca="false">SUM(січень!E84+лютий!E84)</f>
        <v>413.96</v>
      </c>
      <c r="F87" s="113" t="n">
        <f aca="false">SUM(січень!F84+лютий!F84)</f>
        <v>15.34</v>
      </c>
      <c r="G87" s="113" t="n">
        <f aca="false">SUM(січень!G84+лютий!G84)</f>
        <v>0</v>
      </c>
      <c r="H87" s="113" t="n">
        <f aca="false">SUM(січень!H84+лютий!H84)</f>
        <v>27.82</v>
      </c>
      <c r="I87" s="113" t="n">
        <f aca="false">SUM(січень!I84+лютий!I84)</f>
        <v>0</v>
      </c>
      <c r="J87" s="114" t="n">
        <f aca="false">K87/D87</f>
        <v>28.4913063836429</v>
      </c>
      <c r="K87" s="15" t="n">
        <f aca="false">L87+M87+E87</f>
        <v>18254.38</v>
      </c>
      <c r="L87" s="15" t="n">
        <f aca="false">F87*1163</f>
        <v>17840.42</v>
      </c>
      <c r="M87" s="15" t="n">
        <f aca="false">G87*9.5</f>
        <v>0</v>
      </c>
    </row>
    <row r="88" customFormat="false" ht="12.8" hidden="false" customHeight="false" outlineLevel="0" collapsed="false">
      <c r="A88" s="9" t="n">
        <v>26</v>
      </c>
      <c r="B88" s="37" t="s">
        <v>91</v>
      </c>
      <c r="C88" s="38" t="n">
        <v>1240</v>
      </c>
      <c r="D88" s="38" t="n">
        <v>4778</v>
      </c>
      <c r="E88" s="113" t="n">
        <f aca="false">SUM(січень!E85+лютий!E85)</f>
        <v>5420.02</v>
      </c>
      <c r="F88" s="113" t="n">
        <f aca="false">SUM(січень!F85+лютий!F85)</f>
        <v>107.34</v>
      </c>
      <c r="G88" s="113" t="n">
        <f aca="false">SUM(січень!G85+лютий!G85)</f>
        <v>0</v>
      </c>
      <c r="H88" s="113" t="n">
        <f aca="false">SUM(січень!H85+лютий!H85)</f>
        <v>82.32</v>
      </c>
      <c r="I88" s="113" t="n">
        <f aca="false">SUM(січень!I85+лютий!I85)</f>
        <v>0</v>
      </c>
      <c r="J88" s="114" t="n">
        <f aca="false">K88/D88</f>
        <v>27.2617078275429</v>
      </c>
      <c r="K88" s="15" t="n">
        <f aca="false">L88+M88+E88</f>
        <v>130256.44</v>
      </c>
      <c r="L88" s="15" t="n">
        <f aca="false">F88*1163</f>
        <v>124836.42</v>
      </c>
      <c r="M88" s="15" t="n">
        <f aca="false">G88*9.5</f>
        <v>0</v>
      </c>
    </row>
    <row r="89" customFormat="false" ht="12.8" hidden="false" customHeight="false" outlineLevel="0" collapsed="false">
      <c r="A89" s="9" t="n">
        <v>27</v>
      </c>
      <c r="B89" s="37" t="s">
        <v>96</v>
      </c>
      <c r="C89" s="38" t="n">
        <v>733</v>
      </c>
      <c r="D89" s="38" t="n">
        <v>5000</v>
      </c>
      <c r="E89" s="113" t="n">
        <f aca="false">SUM(січень!E90+лютий!E90)</f>
        <v>3118.5</v>
      </c>
      <c r="F89" s="113" t="n">
        <f aca="false">SUM(січень!F90+лютий!F90)</f>
        <v>107.96</v>
      </c>
      <c r="G89" s="113" t="n">
        <f aca="false">SUM(січень!G90+лютий!G90)</f>
        <v>0</v>
      </c>
      <c r="H89" s="113" t="n">
        <f aca="false">SUM(січень!H90+лютий!H90)</f>
        <v>203.85</v>
      </c>
      <c r="I89" s="113" t="n">
        <f aca="false">SUM(січень!I90+лютий!I90)</f>
        <v>30.72</v>
      </c>
      <c r="J89" s="114" t="n">
        <f aca="false">K89/D89</f>
        <v>25.735196</v>
      </c>
      <c r="K89" s="15" t="n">
        <f aca="false">L89+M89+E89</f>
        <v>128675.98</v>
      </c>
      <c r="L89" s="15" t="n">
        <f aca="false">F89*1163</f>
        <v>125557.48</v>
      </c>
      <c r="M89" s="15" t="n">
        <f aca="false">G89*9.5</f>
        <v>0</v>
      </c>
    </row>
    <row r="90" customFormat="false" ht="12.8" hidden="false" customHeight="false" outlineLevel="0" collapsed="false">
      <c r="A90" s="9" t="n">
        <v>28</v>
      </c>
      <c r="B90" s="37" t="s">
        <v>99</v>
      </c>
      <c r="C90" s="38" t="n">
        <v>1401</v>
      </c>
      <c r="D90" s="38" t="n">
        <v>7969.6</v>
      </c>
      <c r="E90" s="113" t="n">
        <f aca="false">SUM(січень!E93+лютий!E93)</f>
        <v>5929.74</v>
      </c>
      <c r="F90" s="113" t="n">
        <f aca="false">SUM(січень!F93+лютий!F93)</f>
        <v>170.9</v>
      </c>
      <c r="G90" s="113" t="n">
        <f aca="false">SUM(січень!G93+лютий!G93)</f>
        <v>0</v>
      </c>
      <c r="H90" s="113" t="n">
        <f aca="false">SUM(січень!H93+лютий!H93)</f>
        <v>252.72</v>
      </c>
      <c r="I90" s="113" t="n">
        <f aca="false">SUM(січень!I93+лютий!I93)</f>
        <v>0</v>
      </c>
      <c r="J90" s="114" t="n">
        <f aca="false">K90/D90</f>
        <v>25.6834019273238</v>
      </c>
      <c r="K90" s="15" t="n">
        <f aca="false">L90+M90+E90</f>
        <v>204686.44</v>
      </c>
      <c r="L90" s="15" t="n">
        <f aca="false">F90*1163</f>
        <v>198756.7</v>
      </c>
      <c r="M90" s="15" t="n">
        <f aca="false">G90*9.5</f>
        <v>0</v>
      </c>
    </row>
    <row r="91" customFormat="false" ht="12.8" hidden="false" customHeight="false" outlineLevel="0" collapsed="false">
      <c r="A91" s="9" t="n">
        <v>29</v>
      </c>
      <c r="B91" s="37" t="s">
        <v>95</v>
      </c>
      <c r="C91" s="38" t="n">
        <v>964</v>
      </c>
      <c r="D91" s="11" t="n">
        <v>6025.7</v>
      </c>
      <c r="E91" s="113" t="n">
        <f aca="false">SUM(січень!E89+лютий!E89)</f>
        <v>6614.53</v>
      </c>
      <c r="F91" s="113" t="n">
        <f aca="false">SUM(січень!F89+лютий!F89)</f>
        <v>126.23</v>
      </c>
      <c r="G91" s="113" t="n">
        <f aca="false">SUM(січень!G89+лютий!G89)</f>
        <v>0</v>
      </c>
      <c r="H91" s="113" t="n">
        <f aca="false">SUM(січень!H89+лютий!H89)</f>
        <v>196.02</v>
      </c>
      <c r="I91" s="113" t="n">
        <f aca="false">SUM(січень!I89+лютий!I89)</f>
        <v>25.66</v>
      </c>
      <c r="J91" s="114" t="n">
        <f aca="false">K91/D91</f>
        <v>25.4609456162769</v>
      </c>
      <c r="K91" s="15" t="n">
        <f aca="false">L91+M91+E91</f>
        <v>153420.02</v>
      </c>
      <c r="L91" s="15" t="n">
        <f aca="false">F91*1163</f>
        <v>146805.49</v>
      </c>
      <c r="M91" s="15" t="n">
        <f aca="false">G91*9.5</f>
        <v>0</v>
      </c>
    </row>
    <row r="92" customFormat="false" ht="12.8" hidden="false" customHeight="false" outlineLevel="0" collapsed="false">
      <c r="A92" s="9" t="n">
        <v>30</v>
      </c>
      <c r="B92" s="37" t="s">
        <v>97</v>
      </c>
      <c r="C92" s="38" t="n">
        <v>1158</v>
      </c>
      <c r="D92" s="38" t="n">
        <v>4140</v>
      </c>
      <c r="E92" s="113" t="n">
        <f aca="false">SUM(січень!E91+лютий!E91)</f>
        <v>9178.41</v>
      </c>
      <c r="F92" s="113" t="n">
        <f aca="false">SUM(січень!F91+лютий!F91)</f>
        <v>0</v>
      </c>
      <c r="G92" s="113" t="n">
        <f aca="false">SUM(січень!G91+лютий!G91)</f>
        <v>9711.07</v>
      </c>
      <c r="H92" s="113" t="n">
        <f aca="false">SUM(січень!H91+лютий!H91)</f>
        <v>151.13</v>
      </c>
      <c r="I92" s="113" t="n">
        <f aca="false">SUM(січень!I91+лютий!I91)</f>
        <v>0</v>
      </c>
      <c r="J92" s="114" t="n">
        <f aca="false">K92/D92</f>
        <v>24.50086352657</v>
      </c>
      <c r="K92" s="15" t="n">
        <f aca="false">L92+M92+E92</f>
        <v>101433.575</v>
      </c>
      <c r="L92" s="15" t="n">
        <f aca="false">F92*1163</f>
        <v>0</v>
      </c>
      <c r="M92" s="15" t="n">
        <f aca="false">G92*9.5</f>
        <v>92255.165</v>
      </c>
    </row>
    <row r="93" customFormat="false" ht="12.8" hidden="false" customHeight="false" outlineLevel="0" collapsed="false">
      <c r="A93" s="9" t="n">
        <v>31</v>
      </c>
      <c r="B93" s="37" t="s">
        <v>102</v>
      </c>
      <c r="C93" s="38" t="n">
        <v>391</v>
      </c>
      <c r="D93" s="38" t="n">
        <v>5626</v>
      </c>
      <c r="E93" s="113" t="n">
        <f aca="false">SUM(січень!E96+лютий!E96)</f>
        <v>6801.62</v>
      </c>
      <c r="F93" s="113" t="n">
        <f aca="false">SUM(січень!F96+лютий!F96)</f>
        <v>109.86</v>
      </c>
      <c r="G93" s="113" t="n">
        <f aca="false">SUM(січень!G96+лютий!G96)</f>
        <v>0</v>
      </c>
      <c r="H93" s="113" t="n">
        <f aca="false">SUM(січень!H96+лютий!H96)</f>
        <v>150.01</v>
      </c>
      <c r="I93" s="113" t="n">
        <f aca="false">SUM(січень!I96+лютий!I96)</f>
        <v>0</v>
      </c>
      <c r="J93" s="114" t="n">
        <f aca="false">K93/D93</f>
        <v>23.9190899395663</v>
      </c>
      <c r="K93" s="15" t="n">
        <f aca="false">L93+M93+E93</f>
        <v>134568.8</v>
      </c>
      <c r="L93" s="15" t="n">
        <f aca="false">F93*1163</f>
        <v>127767.18</v>
      </c>
      <c r="M93" s="15" t="n">
        <f aca="false">G93*9.5</f>
        <v>0</v>
      </c>
    </row>
    <row r="94" customFormat="false" ht="12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113" t="n">
        <f aca="false">SUM(січень!E94+лютий!E94)</f>
        <v>11378.24</v>
      </c>
      <c r="F94" s="113" t="n">
        <f aca="false">SUM(січень!F94+лютий!F94)</f>
        <v>141.9</v>
      </c>
      <c r="G94" s="113" t="n">
        <f aca="false">SUM(січень!G94+лютий!G94)</f>
        <v>0</v>
      </c>
      <c r="H94" s="113" t="n">
        <f aca="false">SUM(січень!H94+лютий!H94)</f>
        <v>229.58</v>
      </c>
      <c r="I94" s="113" t="n">
        <f aca="false">SUM(січень!I94+лютий!I94)</f>
        <v>0</v>
      </c>
      <c r="J94" s="114" t="n">
        <f aca="false">K94/D94</f>
        <v>23.3346922578341</v>
      </c>
      <c r="K94" s="15" t="n">
        <f aca="false">L94+M94+E94</f>
        <v>176407.94</v>
      </c>
      <c r="L94" s="15" t="n">
        <f aca="false">F94*1163</f>
        <v>165029.7</v>
      </c>
      <c r="M94" s="15" t="n">
        <f aca="false">G94*9.5</f>
        <v>0</v>
      </c>
    </row>
    <row r="95" customFormat="false" ht="12.8" hidden="false" customHeight="false" outlineLevel="0" collapsed="false">
      <c r="A95" s="9" t="n">
        <v>33</v>
      </c>
      <c r="B95" s="37" t="s">
        <v>98</v>
      </c>
      <c r="C95" s="38" t="n">
        <v>1503</v>
      </c>
      <c r="D95" s="38" t="n">
        <v>9462</v>
      </c>
      <c r="E95" s="113" t="n">
        <f aca="false">SUM(січень!E92+лютий!E92)</f>
        <v>10638.17</v>
      </c>
      <c r="F95" s="113" t="n">
        <f aca="false">SUM(січень!F92+лютий!F92)</f>
        <v>180.7</v>
      </c>
      <c r="G95" s="113" t="n">
        <f aca="false">SUM(січень!G92+лютий!G92)</f>
        <v>0</v>
      </c>
      <c r="H95" s="113" t="n">
        <f aca="false">SUM(січень!H92+лютий!H92)</f>
        <v>186.04</v>
      </c>
      <c r="I95" s="113" t="n">
        <f aca="false">SUM(січень!I92+лютий!I92)</f>
        <v>0</v>
      </c>
      <c r="J95" s="114" t="n">
        <f aca="false">K95/D95</f>
        <v>23.3346300993447</v>
      </c>
      <c r="K95" s="15" t="n">
        <f aca="false">L95+M95+E95</f>
        <v>220792.27</v>
      </c>
      <c r="L95" s="15" t="n">
        <f aca="false">F95*1163</f>
        <v>210154.1</v>
      </c>
      <c r="M95" s="15" t="n">
        <f aca="false">G95*9.5</f>
        <v>0</v>
      </c>
    </row>
    <row r="96" customFormat="false" ht="12.8" hidden="false" customHeight="false" outlineLevel="0" collapsed="false">
      <c r="A96" s="9" t="n">
        <v>34</v>
      </c>
      <c r="B96" s="37" t="s">
        <v>101</v>
      </c>
      <c r="C96" s="38" t="n">
        <v>1550</v>
      </c>
      <c r="D96" s="38" t="n">
        <v>6358.8</v>
      </c>
      <c r="E96" s="113" t="n">
        <f aca="false">SUM(січень!E95+лютий!E95)</f>
        <v>6467.45</v>
      </c>
      <c r="F96" s="113" t="n">
        <f aca="false">SUM(січень!F95+лютий!F95)</f>
        <v>115.28</v>
      </c>
      <c r="G96" s="113" t="n">
        <f aca="false">SUM(січень!G95+лютий!G95)</f>
        <v>0</v>
      </c>
      <c r="H96" s="113" t="n">
        <f aca="false">SUM(січень!H95+лютий!H95)</f>
        <v>231.81</v>
      </c>
      <c r="I96" s="113" t="n">
        <f aca="false">SUM(січень!I95+лютий!I95)</f>
        <v>0</v>
      </c>
      <c r="J96" s="114" t="n">
        <f aca="false">K96/D96</f>
        <v>22.1013540290621</v>
      </c>
      <c r="K96" s="15" t="n">
        <f aca="false">L96+M96+E96</f>
        <v>140538.09</v>
      </c>
      <c r="L96" s="15" t="n">
        <f aca="false">F96*1163</f>
        <v>134070.64</v>
      </c>
      <c r="M96" s="15" t="n">
        <f aca="false">G96*9.5</f>
        <v>0</v>
      </c>
    </row>
    <row r="97" customFormat="false" ht="12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113" t="n">
        <f aca="false">SUM(січень!E97+лютий!E97)</f>
        <v>3097.26</v>
      </c>
      <c r="F97" s="113" t="n">
        <f aca="false">SUM(січень!F97+лютий!F97)</f>
        <v>137.58</v>
      </c>
      <c r="G97" s="113" t="n">
        <f aca="false">SUM(січень!G97+лютий!G97)</f>
        <v>0</v>
      </c>
      <c r="H97" s="113" t="n">
        <f aca="false">SUM(січень!H97+лютий!H97)</f>
        <v>145.76</v>
      </c>
      <c r="I97" s="113" t="n">
        <f aca="false">SUM(січень!I97+лютий!I97)</f>
        <v>0</v>
      </c>
      <c r="J97" s="114" t="n">
        <f aca="false">K97/D97</f>
        <v>21.8788968181574</v>
      </c>
      <c r="K97" s="15" t="n">
        <f aca="false">L97+M97+E97</f>
        <v>163102.8</v>
      </c>
      <c r="L97" s="15" t="n">
        <f aca="false">F97*1163</f>
        <v>160005.54</v>
      </c>
      <c r="M97" s="15" t="n">
        <f aca="false">G97*9.5</f>
        <v>0</v>
      </c>
    </row>
    <row r="98" customFormat="false" ht="12.8" hidden="false" customHeight="false" outlineLevel="0" collapsed="false">
      <c r="A98" s="9" t="n">
        <v>36</v>
      </c>
      <c r="B98" s="37" t="s">
        <v>105</v>
      </c>
      <c r="C98" s="38" t="n">
        <v>527</v>
      </c>
      <c r="D98" s="38" t="n">
        <v>5073</v>
      </c>
      <c r="E98" s="113" t="n">
        <f aca="false">SUM(січень!E99+лютий!E99)</f>
        <v>100645.66</v>
      </c>
      <c r="F98" s="113" t="n">
        <f aca="false">SUM(січень!F99+лютий!F99)</f>
        <v>0</v>
      </c>
      <c r="G98" s="113" t="n">
        <f aca="false">SUM(січень!G99+лютий!G99)</f>
        <v>0</v>
      </c>
      <c r="H98" s="113" t="n">
        <f aca="false">SUM(січень!H99+лютий!H99)</f>
        <v>89.47</v>
      </c>
      <c r="I98" s="113" t="n">
        <f aca="false">SUM(січень!I99+лютий!I99)</f>
        <v>0</v>
      </c>
      <c r="J98" s="114" t="n">
        <f aca="false">K98/D98</f>
        <v>19.8394756554307</v>
      </c>
      <c r="K98" s="15" t="n">
        <f aca="false">L98+M98+E98</f>
        <v>100645.66</v>
      </c>
      <c r="L98" s="15" t="n">
        <f aca="false">F98*1163</f>
        <v>0</v>
      </c>
      <c r="M98" s="15" t="n">
        <f aca="false">G98*9.5</f>
        <v>0</v>
      </c>
    </row>
    <row r="99" customFormat="false" ht="12.8" hidden="false" customHeight="false" outlineLevel="0" collapsed="false">
      <c r="A99" s="9" t="n">
        <v>37</v>
      </c>
      <c r="B99" s="37" t="s">
        <v>104</v>
      </c>
      <c r="C99" s="38" t="n">
        <v>627</v>
      </c>
      <c r="D99" s="38" t="n">
        <v>9508</v>
      </c>
      <c r="E99" s="113" t="n">
        <f aca="false">SUM(січень!E98+лютий!E98)</f>
        <v>28753.63</v>
      </c>
      <c r="F99" s="113" t="n">
        <f aca="false">SUM(січень!F98+лютий!F98)</f>
        <v>123.83</v>
      </c>
      <c r="G99" s="113" t="n">
        <f aca="false">SUM(січень!G98+лютий!G98)</f>
        <v>0</v>
      </c>
      <c r="H99" s="113" t="n">
        <f aca="false">SUM(січень!H98+лютий!H98)</f>
        <v>335.6</v>
      </c>
      <c r="I99" s="113" t="n">
        <f aca="false">SUM(січень!I98+лютий!I98)</f>
        <v>51.27</v>
      </c>
      <c r="J99" s="114" t="n">
        <f aca="false">K99/D99</f>
        <v>18.170795119899</v>
      </c>
      <c r="K99" s="15" t="n">
        <f aca="false">L99+M99+E99</f>
        <v>172767.92</v>
      </c>
      <c r="L99" s="15" t="n">
        <f aca="false">F99*1163</f>
        <v>144014.29</v>
      </c>
      <c r="M99" s="15" t="n">
        <f aca="false">G99*9.5</f>
        <v>0</v>
      </c>
    </row>
    <row r="100" customFormat="false" ht="12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13" t="n">
        <f aca="false">SUM(січень!E100+лютий!E100)</f>
        <v>6505.78</v>
      </c>
      <c r="F100" s="113" t="n">
        <f aca="false">SUM(січень!F100+лютий!F100)</f>
        <v>125.07</v>
      </c>
      <c r="G100" s="113" t="n">
        <f aca="false">SUM(січень!G100+лютий!G100)</f>
        <v>0</v>
      </c>
      <c r="H100" s="113" t="n">
        <f aca="false">SUM(січень!H100+лютий!H100)</f>
        <v>197</v>
      </c>
      <c r="I100" s="113" t="n">
        <f aca="false">SUM(січень!I100+лютий!I100)</f>
        <v>0</v>
      </c>
      <c r="J100" s="114" t="n">
        <f aca="false">K100/D100</f>
        <v>17.5111995851579</v>
      </c>
      <c r="K100" s="15" t="n">
        <f aca="false">L100+M100+E100</f>
        <v>151962.19</v>
      </c>
      <c r="L100" s="15" t="n">
        <f aca="false">F100*1163</f>
        <v>145456.41</v>
      </c>
      <c r="M100" s="15" t="n">
        <f aca="false">G100*9.5</f>
        <v>0</v>
      </c>
    </row>
    <row r="101" customFormat="false" ht="12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113" t="n">
        <f aca="false">SUM(січень!E101+лютий!E101)</f>
        <v>7056.31</v>
      </c>
      <c r="F101" s="113" t="n">
        <f aca="false">SUM(січень!F101+лютий!F101)</f>
        <v>113.93</v>
      </c>
      <c r="G101" s="113" t="n">
        <f aca="false">SUM(січень!G101+лютий!G101)</f>
        <v>0</v>
      </c>
      <c r="H101" s="113" t="n">
        <f aca="false">SUM(січень!H101+лютий!H101)</f>
        <v>208.55</v>
      </c>
      <c r="I101" s="113" t="n">
        <f aca="false">SUM(січень!I101+лютий!I101)</f>
        <v>12.06</v>
      </c>
      <c r="J101" s="114" t="n">
        <f aca="false">K101/D101</f>
        <v>13.5923660553407</v>
      </c>
      <c r="K101" s="15" t="n">
        <f aca="false">L101+M101+E101</f>
        <v>139556.9</v>
      </c>
      <c r="L101" s="15" t="n">
        <f aca="false">F101*1163</f>
        <v>132500.59</v>
      </c>
      <c r="M101" s="15" t="n">
        <f aca="false">G101*9.5</f>
        <v>0</v>
      </c>
    </row>
    <row r="102" customFormat="false" ht="12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113" t="n">
        <f aca="false">SUM(січень!E102+лютий!E102)</f>
        <v>21986.5</v>
      </c>
      <c r="F102" s="113" t="n">
        <f aca="false">SUM(січень!F102+лютий!F102)</f>
        <v>110.24</v>
      </c>
      <c r="G102" s="113" t="n">
        <f aca="false">SUM(січень!G102+лютий!G102)</f>
        <v>0</v>
      </c>
      <c r="H102" s="113" t="n">
        <f aca="false">SUM(січень!H102+лютий!H102)</f>
        <v>568.81</v>
      </c>
      <c r="I102" s="113" t="n">
        <f aca="false">SUM(січень!I102+лютий!I102)</f>
        <v>96.66</v>
      </c>
      <c r="J102" s="114" t="n">
        <f aca="false">K102/D102</f>
        <v>10.2382835719155</v>
      </c>
      <c r="K102" s="15" t="n">
        <f aca="false">L102+M102+E102</f>
        <v>150195.62</v>
      </c>
      <c r="L102" s="15" t="n">
        <f aca="false">F102*1163</f>
        <v>128209.12</v>
      </c>
      <c r="M102" s="15" t="n">
        <f aca="false">G102*9.5</f>
        <v>0</v>
      </c>
    </row>
    <row r="103" customFormat="false" ht="17.9" hidden="false" customHeight="tru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113" t="n">
        <f aca="false">SUM(січень!E103+лютий!E103)</f>
        <v>5421.78</v>
      </c>
      <c r="F103" s="113" t="n">
        <f aca="false">SUM(січень!F103+лютий!F103)</f>
        <v>0</v>
      </c>
      <c r="G103" s="113" t="n">
        <f aca="false">SUM(січень!G103+лютий!G103)</f>
        <v>0</v>
      </c>
      <c r="H103" s="113" t="n">
        <f aca="false">SUM(січень!H103+лютий!H103)</f>
        <v>0</v>
      </c>
      <c r="I103" s="113" t="n">
        <f aca="false">SUM(січень!I103+лютий!I103)</f>
        <v>0</v>
      </c>
      <c r="J103" s="114" t="n">
        <f aca="false">K103/D103</f>
        <v>7.10587155963303</v>
      </c>
      <c r="K103" s="15" t="n">
        <f aca="false">L103+M103+E103</f>
        <v>5421.78</v>
      </c>
      <c r="L103" s="15" t="n">
        <f aca="false">F103*1163</f>
        <v>0</v>
      </c>
      <c r="M103" s="15" t="n">
        <f aca="false">G103*9.5</f>
        <v>0</v>
      </c>
    </row>
    <row r="104" customFormat="false" ht="16.4" hidden="false" customHeight="tru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13" t="n">
        <f aca="false">SUM(січень!E104+лютий!E104)</f>
        <v>2741.33</v>
      </c>
      <c r="F104" s="113" t="n">
        <f aca="false">SUM(січень!F104+лютий!F104)</f>
        <v>0</v>
      </c>
      <c r="G104" s="113" t="n">
        <f aca="false">SUM(січень!G104+лютий!G104)</f>
        <v>0</v>
      </c>
      <c r="H104" s="113" t="n">
        <f aca="false">SUM(січень!H104+лютий!H104)</f>
        <v>49.94</v>
      </c>
      <c r="I104" s="113" t="n">
        <f aca="false">SUM(січень!I104+лютий!I104)</f>
        <v>0</v>
      </c>
      <c r="J104" s="114" t="n">
        <f aca="false">K104/D104</f>
        <v>4.3791214057508</v>
      </c>
      <c r="K104" s="15" t="n">
        <f aca="false">L104+M104+E104</f>
        <v>2741.33</v>
      </c>
      <c r="L104" s="15" t="n">
        <f aca="false">F104*1163</f>
        <v>0</v>
      </c>
      <c r="M104" s="15" t="n">
        <f aca="false">G104*9.5</f>
        <v>0</v>
      </c>
    </row>
    <row r="105" customFormat="false" ht="18.65" hidden="false" customHeight="tru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113" t="n">
        <f aca="false">SUM(січень!E105+лютий!E105)</f>
        <v>8236.52</v>
      </c>
      <c r="F105" s="113" t="n">
        <f aca="false">SUM(січень!F105+лютий!F105)</f>
        <v>0</v>
      </c>
      <c r="G105" s="113" t="n">
        <f aca="false">SUM(січень!G105+лютий!G105)</f>
        <v>0</v>
      </c>
      <c r="H105" s="113" t="n">
        <f aca="false">SUM(січень!H105+лютий!H105)</f>
        <v>53.42</v>
      </c>
      <c r="I105" s="113" t="n">
        <f aca="false">SUM(січень!I105+лютий!I105)</f>
        <v>0</v>
      </c>
      <c r="J105" s="114" t="n">
        <f aca="false">K105/D105</f>
        <v>4.22971293585991</v>
      </c>
      <c r="K105" s="15" t="n">
        <f aca="false">L105+M105+E105</f>
        <v>8236.52</v>
      </c>
      <c r="L105" s="15" t="n">
        <f aca="false">F105*1193</f>
        <v>0</v>
      </c>
      <c r="M105" s="15" t="n">
        <f aca="false">G105*9.5</f>
        <v>0</v>
      </c>
    </row>
    <row r="106" customFormat="false" ht="18.6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13" t="n">
        <f aca="false">SUM(січень!E106+лютий!E106)</f>
        <v>447.93</v>
      </c>
      <c r="F106" s="113" t="n">
        <f aca="false">SUM(січень!F106+лютий!F106)</f>
        <v>0</v>
      </c>
      <c r="G106" s="113" t="n">
        <f aca="false">SUM(січень!G106+лютий!G106)</f>
        <v>0</v>
      </c>
      <c r="H106" s="113" t="n">
        <f aca="false">SUM(січень!H106+лютий!H106)</f>
        <v>0</v>
      </c>
      <c r="I106" s="113" t="n">
        <f aca="false">SUM(січень!I106+лютий!I106)</f>
        <v>0</v>
      </c>
      <c r="J106" s="114" t="n">
        <f aca="false">K106/D106</f>
        <v>0.3104158004158</v>
      </c>
      <c r="K106" s="15" t="n">
        <f aca="false">L106+M106+E106</f>
        <v>447.93</v>
      </c>
      <c r="L106" s="15" t="n">
        <f aca="false">F106*1163</f>
        <v>0</v>
      </c>
      <c r="M106" s="15" t="n">
        <f aca="false">G106*9.5</f>
        <v>0</v>
      </c>
    </row>
    <row r="107" customFormat="false" ht="14.9" hidden="false" customHeight="true" outlineLevel="0" collapsed="false">
      <c r="A107" s="9" t="n">
        <v>45</v>
      </c>
      <c r="B107" s="37" t="s">
        <v>204</v>
      </c>
      <c r="C107" s="38" t="n">
        <v>26</v>
      </c>
      <c r="D107" s="38" t="n">
        <v>154</v>
      </c>
      <c r="E107" s="113" t="n">
        <f aca="false">SUM(лютий!E107)</f>
        <v>29.57</v>
      </c>
      <c r="F107" s="113" t="n">
        <f aca="false">SUM(лютий!F107)</f>
        <v>0</v>
      </c>
      <c r="G107" s="113" t="n">
        <f aca="false">SUM(лютий!G107)</f>
        <v>0</v>
      </c>
      <c r="H107" s="113" t="n">
        <f aca="false">SUM(лютий!H107)</f>
        <v>0</v>
      </c>
      <c r="I107" s="113" t="n">
        <f aca="false">SUM(лютий!I107)</f>
        <v>0</v>
      </c>
      <c r="J107" s="114" t="n">
        <f aca="false">K107/D107</f>
        <v>0.192012987012987</v>
      </c>
      <c r="K107" s="15" t="n">
        <f aca="false">L107+M107+E107</f>
        <v>29.57</v>
      </c>
      <c r="L107" s="15" t="n">
        <f aca="false">F107*1163</f>
        <v>0</v>
      </c>
      <c r="M107" s="15" t="n">
        <f aca="false">G107*9.5</f>
        <v>0</v>
      </c>
    </row>
    <row r="108" customFormat="false" ht="13.8" hidden="false" customHeight="false" outlineLevel="0" collapsed="false">
      <c r="A108" s="32"/>
      <c r="B108" s="27" t="s">
        <v>66</v>
      </c>
      <c r="C108" s="28" t="n">
        <f aca="false">SUM(C63:C107)</f>
        <v>37813</v>
      </c>
      <c r="D108" s="28" t="n">
        <f aca="false">SUM(D63:D107)</f>
        <v>212648.49</v>
      </c>
      <c r="E108" s="28" t="n">
        <f aca="false">SUM(E63:E107)</f>
        <v>422699.9</v>
      </c>
      <c r="F108" s="28" t="n">
        <f aca="false">SUM(F63:F107)</f>
        <v>4332.7</v>
      </c>
      <c r="G108" s="28" t="n">
        <f aca="false">SUM(G63:G107)</f>
        <v>39167.69</v>
      </c>
      <c r="H108" s="28" t="n">
        <f aca="false">SUM(H63:H107)</f>
        <v>7246.76</v>
      </c>
      <c r="I108" s="28" t="n">
        <f aca="false">SUM(I63:I107)</f>
        <v>626.2</v>
      </c>
      <c r="J108" s="30"/>
      <c r="K108" s="31"/>
      <c r="L108" s="31"/>
      <c r="M108" s="31"/>
    </row>
    <row r="109" customFormat="false" ht="13.8" hidden="false" customHeight="false" outlineLevel="0" collapsed="false">
      <c r="A109" s="32"/>
      <c r="B109" s="27" t="s">
        <v>67</v>
      </c>
      <c r="C109" s="28"/>
      <c r="D109" s="28"/>
      <c r="E109" s="28"/>
      <c r="F109" s="28"/>
      <c r="G109" s="28"/>
      <c r="H109" s="28"/>
      <c r="I109" s="28"/>
      <c r="J109" s="115" t="n">
        <f aca="false">SUM(J63:J107)/45</f>
        <v>31.9027721492628</v>
      </c>
      <c r="K109" s="31"/>
      <c r="L109" s="31"/>
      <c r="M109" s="31"/>
    </row>
    <row r="110" customFormat="false" ht="12.8" hidden="false" customHeight="false" outlineLevel="0" collapsed="false">
      <c r="A110" s="32"/>
      <c r="B110" s="32" t="s">
        <v>113</v>
      </c>
      <c r="C110" s="32"/>
      <c r="D110" s="32"/>
      <c r="E110" s="41" t="n">
        <f aca="false">E56+E108</f>
        <v>792312.15</v>
      </c>
      <c r="F110" s="41" t="n">
        <f aca="false">F56+F108</f>
        <v>6989.31</v>
      </c>
      <c r="G110" s="41" t="n">
        <f aca="false">G56+G108</f>
        <v>54360.4</v>
      </c>
      <c r="H110" s="41" t="n">
        <f aca="false">H56+H108</f>
        <v>16391.23</v>
      </c>
      <c r="I110" s="41" t="n">
        <f aca="false">I56+I108</f>
        <v>3921.57</v>
      </c>
      <c r="J110" s="32"/>
      <c r="K110" s="32"/>
      <c r="L110" s="32"/>
      <c r="M110" s="32"/>
    </row>
    <row r="111" customFormat="false" ht="13.8" hidden="fals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</row>
    <row r="112" customFormat="false" ht="13.8" hidden="fals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</row>
    <row r="113" customFormat="false" ht="13.8" hidden="fals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</row>
    <row r="114" customFormat="false" ht="13.8" hidden="false" customHeight="fals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</row>
    <row r="115" customFormat="false" ht="13.8" hidden="false" customHeight="fals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6"/>
      <c r="L115" s="46"/>
      <c r="M115" s="46"/>
    </row>
    <row r="116" customFormat="false" ht="13.8" hidden="false" customHeight="false" outlineLevel="0" collapsed="false">
      <c r="A116" s="42"/>
      <c r="B116" s="43"/>
      <c r="C116" s="44"/>
      <c r="D116" s="44"/>
      <c r="E116" s="44"/>
      <c r="F116" s="44"/>
      <c r="G116" s="44"/>
      <c r="H116" s="44"/>
      <c r="I116" s="44"/>
      <c r="J116" s="45"/>
      <c r="K116" s="47"/>
      <c r="L116" s="46"/>
      <c r="M116" s="46"/>
    </row>
    <row r="117" customFormat="false" ht="13.8" hidden="false" customHeight="false" outlineLevel="0" collapsed="false">
      <c r="A117" s="1"/>
      <c r="C117" s="1"/>
      <c r="D117" s="1"/>
      <c r="E117" s="1"/>
      <c r="F117" s="1"/>
      <c r="G117" s="1"/>
      <c r="I117" s="1"/>
      <c r="J117" s="1"/>
      <c r="K117" s="1"/>
      <c r="L117" s="1"/>
      <c r="M117" s="1"/>
    </row>
    <row r="118" customFormat="false" ht="23.85" hidden="false" customHeight="true" outlineLevel="0" collapsed="false">
      <c r="A118" s="4" t="s">
        <v>1</v>
      </c>
      <c r="B118" s="5" t="s">
        <v>2</v>
      </c>
      <c r="C118" s="5" t="s">
        <v>3</v>
      </c>
      <c r="D118" s="5" t="s">
        <v>4</v>
      </c>
      <c r="E118" s="5" t="s">
        <v>5</v>
      </c>
      <c r="F118" s="5"/>
      <c r="G118" s="5"/>
      <c r="H118" s="5"/>
      <c r="I118" s="5"/>
      <c r="J118" s="5" t="s">
        <v>6</v>
      </c>
      <c r="K118" s="5" t="s">
        <v>7</v>
      </c>
      <c r="L118" s="5"/>
      <c r="M118" s="5"/>
    </row>
    <row r="119" customFormat="false" ht="46.25" hidden="false" customHeight="false" outlineLevel="0" collapsed="false">
      <c r="A119" s="4"/>
      <c r="B119" s="5"/>
      <c r="C119" s="5"/>
      <c r="D119" s="5"/>
      <c r="E119" s="5" t="s">
        <v>8</v>
      </c>
      <c r="F119" s="5" t="s">
        <v>9</v>
      </c>
      <c r="G119" s="5" t="s">
        <v>10</v>
      </c>
      <c r="H119" s="5" t="s">
        <v>11</v>
      </c>
      <c r="I119" s="5" t="s">
        <v>12</v>
      </c>
      <c r="J119" s="5"/>
      <c r="K119" s="5" t="s">
        <v>13</v>
      </c>
      <c r="L119" s="5" t="s">
        <v>14</v>
      </c>
      <c r="M119" s="5" t="s">
        <v>15</v>
      </c>
    </row>
    <row r="120" customFormat="false" ht="13.8" hidden="false" customHeight="false" outlineLevel="0" collapsed="false">
      <c r="A120" s="101" t="s">
        <v>114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customFormat="false" ht="23.85" hidden="false" customHeight="false" outlineLevel="0" collapsed="false">
      <c r="A121" s="49" t="n">
        <v>1</v>
      </c>
      <c r="B121" s="116" t="s">
        <v>115</v>
      </c>
      <c r="C121" s="50" t="n">
        <v>14</v>
      </c>
      <c r="D121" s="51" t="n">
        <v>31</v>
      </c>
      <c r="E121" s="117" t="n">
        <f aca="false">SUM(січень!E120+лютий!E121)</f>
        <v>24.14</v>
      </c>
      <c r="F121" s="117" t="n">
        <f aca="false">SUM(січень!F120+лютий!F121)</f>
        <v>0</v>
      </c>
      <c r="G121" s="117" t="n">
        <f aca="false">SUM(січень!G120+лютий!G121)</f>
        <v>715.91</v>
      </c>
      <c r="H121" s="117" t="n">
        <f aca="false">SUM(січень!H120+лютий!H121)</f>
        <v>0</v>
      </c>
      <c r="I121" s="117" t="n">
        <f aca="false">SUM(січень!I120+лютий!I121)</f>
        <v>0</v>
      </c>
      <c r="J121" s="118" t="n">
        <f aca="false">K121/D121</f>
        <v>220.170483870968</v>
      </c>
      <c r="K121" s="54" t="n">
        <f aca="false">L121+M121+E121</f>
        <v>6825.285</v>
      </c>
      <c r="L121" s="54" t="n">
        <f aca="false">F121*1163</f>
        <v>0</v>
      </c>
      <c r="M121" s="54" t="n">
        <f aca="false">G121*9.5</f>
        <v>6801.145</v>
      </c>
    </row>
    <row r="122" customFormat="false" ht="12.8" hidden="false" customHeight="false" outlineLevel="0" collapsed="false">
      <c r="A122" s="49" t="n">
        <v>2</v>
      </c>
      <c r="B122" s="116" t="s">
        <v>116</v>
      </c>
      <c r="C122" s="50" t="n">
        <v>20</v>
      </c>
      <c r="D122" s="51" t="n">
        <v>91.3</v>
      </c>
      <c r="E122" s="117" t="n">
        <f aca="false">SUM(січень!E121+лютий!E122)</f>
        <v>540.49</v>
      </c>
      <c r="F122" s="117" t="n">
        <f aca="false">SUM(січень!F121+лютий!F122)</f>
        <v>0</v>
      </c>
      <c r="G122" s="117" t="n">
        <f aca="false">SUM(січень!G121+лютий!G122)</f>
        <v>790.9</v>
      </c>
      <c r="H122" s="117" t="n">
        <f aca="false">SUM(січень!H121+лютий!H122)</f>
        <v>0</v>
      </c>
      <c r="I122" s="117" t="n">
        <f aca="false">SUM(січень!I121+лютий!I122)</f>
        <v>0</v>
      </c>
      <c r="J122" s="119" t="n">
        <f aca="false">K122/D122</f>
        <v>88.2151150054765</v>
      </c>
      <c r="K122" s="54" t="n">
        <f aca="false">L122+M122+E122</f>
        <v>8054.04</v>
      </c>
      <c r="L122" s="54" t="n">
        <f aca="false">F122*1163</f>
        <v>0</v>
      </c>
      <c r="M122" s="54" t="n">
        <f aca="false">G122*9.5</f>
        <v>7513.55</v>
      </c>
    </row>
    <row r="123" customFormat="false" ht="23.85" hidden="false" customHeight="false" outlineLevel="0" collapsed="false">
      <c r="A123" s="49" t="n">
        <v>3</v>
      </c>
      <c r="B123" s="116" t="s">
        <v>118</v>
      </c>
      <c r="C123" s="50" t="n">
        <v>700</v>
      </c>
      <c r="D123" s="51" t="n">
        <v>679</v>
      </c>
      <c r="E123" s="117" t="n">
        <f aca="false">SUM(січень!E123+лютий!E124)</f>
        <v>3940.49</v>
      </c>
      <c r="F123" s="117" t="n">
        <f aca="false">SUM(січень!F123+лютий!F124)</f>
        <v>0</v>
      </c>
      <c r="G123" s="117" t="n">
        <f aca="false">SUM(січень!G123+лютий!G124)</f>
        <v>4944.35</v>
      </c>
      <c r="H123" s="117" t="n">
        <f aca="false">SUM(січень!H123+лютий!H124)</f>
        <v>0</v>
      </c>
      <c r="I123" s="117" t="n">
        <f aca="false">SUM(січень!I123+лютий!I124)</f>
        <v>0</v>
      </c>
      <c r="J123" s="119" t="n">
        <f aca="false">K123/D123</f>
        <v>74.9805817378498</v>
      </c>
      <c r="K123" s="54" t="n">
        <f aca="false">L123+M123+E123</f>
        <v>50911.815</v>
      </c>
      <c r="L123" s="54" t="n">
        <f aca="false">F123*1163</f>
        <v>0</v>
      </c>
      <c r="M123" s="54" t="n">
        <f aca="false">G123*9.5</f>
        <v>46971.325</v>
      </c>
    </row>
    <row r="124" customFormat="false" ht="23.85" hidden="false" customHeight="false" outlineLevel="0" collapsed="false">
      <c r="A124" s="49" t="n">
        <v>4</v>
      </c>
      <c r="B124" s="116" t="s">
        <v>117</v>
      </c>
      <c r="C124" s="56"/>
      <c r="D124" s="50" t="n">
        <v>537.4</v>
      </c>
      <c r="E124" s="117" t="n">
        <f aca="false">SUM(січень!E122+лютий!E123)</f>
        <v>2125.53</v>
      </c>
      <c r="F124" s="117" t="n">
        <f aca="false">SUM(січень!F122+лютий!F123)</f>
        <v>32.48</v>
      </c>
      <c r="G124" s="117" t="n">
        <f aca="false">SUM(січень!G122+лютий!G123)</f>
        <v>0</v>
      </c>
      <c r="H124" s="117" t="n">
        <f aca="false">SUM(січень!H122+лютий!H123)</f>
        <v>44.7</v>
      </c>
      <c r="I124" s="117" t="n">
        <f aca="false">SUM(січень!I122+лютий!I123)</f>
        <v>0</v>
      </c>
      <c r="J124" s="119" t="n">
        <f aca="false">K124/D124</f>
        <v>74.2459434313361</v>
      </c>
      <c r="K124" s="54" t="n">
        <f aca="false">L124+M124+E124</f>
        <v>39899.77</v>
      </c>
      <c r="L124" s="54" t="n">
        <f aca="false">F124*1163</f>
        <v>37774.24</v>
      </c>
      <c r="M124" s="54" t="n">
        <f aca="false">G124*9.5</f>
        <v>0</v>
      </c>
    </row>
    <row r="125" customFormat="false" ht="23.85" hidden="false" customHeight="false" outlineLevel="0" collapsed="false">
      <c r="A125" s="49" t="n">
        <v>5</v>
      </c>
      <c r="B125" s="116" t="s">
        <v>121</v>
      </c>
      <c r="C125" s="50" t="n">
        <v>49</v>
      </c>
      <c r="D125" s="51" t="n">
        <v>675.6</v>
      </c>
      <c r="E125" s="117" t="n">
        <f aca="false">SUM(січень!E126+лютий!E127)</f>
        <v>11711.69</v>
      </c>
      <c r="F125" s="117" t="n">
        <f aca="false">SUM(січень!F126+лютий!F127)</f>
        <v>0</v>
      </c>
      <c r="G125" s="117" t="n">
        <f aca="false">SUM(січень!G126+лютий!G127)</f>
        <v>2570.82</v>
      </c>
      <c r="H125" s="117" t="n">
        <f aca="false">SUM(січень!H126+лютий!H127)</f>
        <v>32.92</v>
      </c>
      <c r="I125" s="117" t="n">
        <f aca="false">SUM(січень!I126+лютий!I127)</f>
        <v>0</v>
      </c>
      <c r="J125" s="119" t="n">
        <f aca="false">K125/D125</f>
        <v>53.4850207223209</v>
      </c>
      <c r="K125" s="54" t="n">
        <f aca="false">L125+M125+E125</f>
        <v>36134.48</v>
      </c>
      <c r="L125" s="54" t="n">
        <f aca="false">F125*1163</f>
        <v>0</v>
      </c>
      <c r="M125" s="54" t="n">
        <f aca="false">G125*9.5</f>
        <v>24422.79</v>
      </c>
    </row>
    <row r="126" customFormat="false" ht="12.8" hidden="false" customHeight="false" outlineLevel="0" collapsed="false">
      <c r="A126" s="49" t="n">
        <v>6</v>
      </c>
      <c r="B126" s="116" t="s">
        <v>123</v>
      </c>
      <c r="C126" s="50" t="n">
        <v>60</v>
      </c>
      <c r="D126" s="51" t="n">
        <v>938</v>
      </c>
      <c r="E126" s="117" t="n">
        <f aca="false">SUM(січень!E128+лютий!E129)</f>
        <v>3906.16</v>
      </c>
      <c r="F126" s="117" t="n">
        <f aca="false">SUM(січень!F128+лютий!F129)</f>
        <v>0</v>
      </c>
      <c r="G126" s="117" t="n">
        <f aca="false">SUM(січень!G128+лютий!G129)</f>
        <v>4751.88</v>
      </c>
      <c r="H126" s="117" t="n">
        <f aca="false">SUM(січень!H128+лютий!H129)</f>
        <v>50.14</v>
      </c>
      <c r="I126" s="117" t="n">
        <f aca="false">SUM(січень!I128+лютий!I129)</f>
        <v>0</v>
      </c>
      <c r="J126" s="119" t="n">
        <f aca="false">K126/D126</f>
        <v>52.291066098081</v>
      </c>
      <c r="K126" s="54" t="n">
        <f aca="false">L126+M126+E126</f>
        <v>49049.02</v>
      </c>
      <c r="L126" s="54" t="n">
        <f aca="false">F126*1163</f>
        <v>0</v>
      </c>
      <c r="M126" s="54" t="n">
        <f aca="false">G126*9.5</f>
        <v>45142.86</v>
      </c>
    </row>
    <row r="127" customFormat="false" ht="12.8" hidden="false" customHeight="false" outlineLevel="0" collapsed="false">
      <c r="A127" s="49" t="n">
        <v>7</v>
      </c>
      <c r="B127" s="116" t="s">
        <v>120</v>
      </c>
      <c r="C127" s="50" t="n">
        <v>30</v>
      </c>
      <c r="D127" s="51" t="n">
        <v>137.5</v>
      </c>
      <c r="E127" s="117" t="n">
        <f aca="false">SUM(січень!E125+лютий!E126)</f>
        <v>844.01</v>
      </c>
      <c r="F127" s="117" t="n">
        <f aca="false">SUM(січень!F125+лютий!F126)</f>
        <v>0</v>
      </c>
      <c r="G127" s="117" t="n">
        <f aca="false">SUM(січень!G125+лютий!G126)</f>
        <v>645.9</v>
      </c>
      <c r="H127" s="117" t="n">
        <f aca="false">SUM(січень!H125+лютий!H126)</f>
        <v>0</v>
      </c>
      <c r="I127" s="117" t="n">
        <f aca="false">SUM(січень!I125+лютий!I126)</f>
        <v>0</v>
      </c>
      <c r="J127" s="119" t="n">
        <f aca="false">K127/D127</f>
        <v>50.7640727272727</v>
      </c>
      <c r="K127" s="54" t="n">
        <f aca="false">L127+M127+E127</f>
        <v>6980.06</v>
      </c>
      <c r="L127" s="54" t="n">
        <f aca="false">F127*1163</f>
        <v>0</v>
      </c>
      <c r="M127" s="54" t="n">
        <f aca="false">G127*9.5</f>
        <v>6136.05</v>
      </c>
    </row>
    <row r="128" customFormat="false" ht="23.85" hidden="false" customHeight="false" outlineLevel="0" collapsed="false">
      <c r="A128" s="49" t="n">
        <v>8</v>
      </c>
      <c r="B128" s="116" t="s">
        <v>119</v>
      </c>
      <c r="C128" s="50" t="n">
        <v>100</v>
      </c>
      <c r="D128" s="50" t="n">
        <v>2559.4</v>
      </c>
      <c r="E128" s="117" t="n">
        <f aca="false">SUM(січень!E124+лютий!E125)</f>
        <v>21164.35</v>
      </c>
      <c r="F128" s="117" t="n">
        <f aca="false">SUM(січень!F124+лютий!F125)</f>
        <v>93.09</v>
      </c>
      <c r="G128" s="117" t="n">
        <f aca="false">SUM(січень!G124+лютий!G125)</f>
        <v>0</v>
      </c>
      <c r="H128" s="117" t="n">
        <f aca="false">SUM(січень!H124+лютий!H125)</f>
        <v>222.51</v>
      </c>
      <c r="I128" s="117" t="n">
        <f aca="false">SUM(січень!I124+лютий!I125)</f>
        <v>0</v>
      </c>
      <c r="J128" s="119" t="n">
        <f aca="false">K128/D128</f>
        <v>50.5696725795108</v>
      </c>
      <c r="K128" s="54" t="n">
        <f aca="false">L128+M128+E128</f>
        <v>129428.02</v>
      </c>
      <c r="L128" s="54" t="n">
        <f aca="false">F128*1163</f>
        <v>108263.67</v>
      </c>
      <c r="M128" s="54" t="n">
        <f aca="false">G128*9.5</f>
        <v>0</v>
      </c>
    </row>
    <row r="129" customFormat="false" ht="23.85" hidden="false" customHeight="false" outlineLevel="0" collapsed="false">
      <c r="A129" s="49" t="n">
        <v>9</v>
      </c>
      <c r="B129" s="116" t="s">
        <v>122</v>
      </c>
      <c r="C129" s="50" t="n">
        <v>200</v>
      </c>
      <c r="D129" s="51" t="n">
        <v>1185.9</v>
      </c>
      <c r="E129" s="117" t="n">
        <f aca="false">SUM(січень!E127+лютий!E128)</f>
        <v>6584</v>
      </c>
      <c r="F129" s="117" t="n">
        <f aca="false">SUM(січень!F127+лютий!F128)</f>
        <v>0</v>
      </c>
      <c r="G129" s="117" t="n">
        <f aca="false">SUM(січень!G127+лютий!G128)</f>
        <v>5610.25</v>
      </c>
      <c r="H129" s="117" t="n">
        <f aca="false">SUM(січень!H127+лютий!H128)</f>
        <v>65.35</v>
      </c>
      <c r="I129" s="117" t="n">
        <f aca="false">SUM(січень!I127+лютий!I128)</f>
        <v>0</v>
      </c>
      <c r="J129" s="119" t="n">
        <f aca="false">K129/D129</f>
        <v>50.4944556876634</v>
      </c>
      <c r="K129" s="54" t="n">
        <f aca="false">L129+M129+E129</f>
        <v>59881.375</v>
      </c>
      <c r="L129" s="54" t="n">
        <f aca="false">F129*1163</f>
        <v>0</v>
      </c>
      <c r="M129" s="54" t="n">
        <f aca="false">G129*9.5</f>
        <v>53297.375</v>
      </c>
    </row>
    <row r="130" customFormat="false" ht="12.8" hidden="false" customHeight="false" outlineLevel="0" collapsed="false">
      <c r="A130" s="49" t="n">
        <v>10</v>
      </c>
      <c r="B130" s="116" t="s">
        <v>124</v>
      </c>
      <c r="C130" s="50" t="n">
        <v>20</v>
      </c>
      <c r="D130" s="51" t="n">
        <v>552</v>
      </c>
      <c r="E130" s="117" t="n">
        <f aca="false">SUM(січень!E129+лютий!E130)</f>
        <v>1115.12</v>
      </c>
      <c r="F130" s="117" t="n">
        <f aca="false">SUM(січень!F129+лютий!F130)</f>
        <v>0</v>
      </c>
      <c r="G130" s="117" t="n">
        <f aca="false">SUM(січень!G129+лютий!G130)</f>
        <v>2655.81</v>
      </c>
      <c r="H130" s="117" t="n">
        <f aca="false">SUM(січень!H129+лютий!H130)</f>
        <v>0</v>
      </c>
      <c r="I130" s="117" t="n">
        <f aca="false">SUM(січень!I129+лютий!I130)</f>
        <v>0</v>
      </c>
      <c r="J130" s="119" t="n">
        <f aca="false">K130/D130</f>
        <v>47.7270199275362</v>
      </c>
      <c r="K130" s="54" t="n">
        <f aca="false">L130+M130+E130</f>
        <v>26345.315</v>
      </c>
      <c r="L130" s="54" t="n">
        <f aca="false">F130*1163</f>
        <v>0</v>
      </c>
      <c r="M130" s="54" t="n">
        <f aca="false">G130*9.5</f>
        <v>25230.195</v>
      </c>
    </row>
    <row r="131" customFormat="false" ht="57.45" hidden="false" customHeight="false" outlineLevel="0" collapsed="false">
      <c r="A131" s="49" t="n">
        <v>11</v>
      </c>
      <c r="B131" s="116" t="s">
        <v>125</v>
      </c>
      <c r="C131" s="50" t="n">
        <v>158</v>
      </c>
      <c r="D131" s="51" t="n">
        <v>1599.27</v>
      </c>
      <c r="E131" s="117" t="n">
        <f aca="false">SUM(січень!E130+лютий!E131)</f>
        <v>15030.52</v>
      </c>
      <c r="F131" s="117" t="n">
        <f aca="false">SUM(січень!F130+лютий!F131)</f>
        <v>44.34</v>
      </c>
      <c r="G131" s="117" t="n">
        <f aca="false">SUM(січень!G130+лютий!G131)</f>
        <v>0</v>
      </c>
      <c r="H131" s="117" t="n">
        <f aca="false">SUM(січень!H130+лютий!H131)</f>
        <v>124.29</v>
      </c>
      <c r="I131" s="117" t="n">
        <f aca="false">SUM(січень!I130+лютий!I131)</f>
        <v>0</v>
      </c>
      <c r="J131" s="119" t="n">
        <f aca="false">K131/D131</f>
        <v>41.6427119873442</v>
      </c>
      <c r="K131" s="54" t="n">
        <f aca="false">L131+M131+E131</f>
        <v>66597.94</v>
      </c>
      <c r="L131" s="54" t="n">
        <f aca="false">F131*1163</f>
        <v>51567.42</v>
      </c>
      <c r="M131" s="54" t="n">
        <f aca="false">G131*9.5</f>
        <v>0</v>
      </c>
    </row>
    <row r="132" customFormat="false" ht="12.8" hidden="false" customHeight="false" outlineLevel="0" collapsed="false">
      <c r="A132" s="49" t="n">
        <v>12</v>
      </c>
      <c r="B132" s="116" t="s">
        <v>126</v>
      </c>
      <c r="C132" s="50" t="n">
        <v>1060</v>
      </c>
      <c r="D132" s="51" t="n">
        <v>1559.27</v>
      </c>
      <c r="E132" s="117" t="n">
        <f aca="false">SUM(січень!E131+лютий!E132)</f>
        <v>4883.76</v>
      </c>
      <c r="F132" s="117" t="n">
        <f aca="false">SUM(січень!F131+лютий!F132)</f>
        <v>0</v>
      </c>
      <c r="G132" s="117" t="n">
        <f aca="false">SUM(січень!G131+лютий!G132)</f>
        <v>5562.46</v>
      </c>
      <c r="H132" s="117" t="n">
        <f aca="false">SUM(січень!H131+лютий!H132)</f>
        <v>151.38</v>
      </c>
      <c r="I132" s="117" t="n">
        <f aca="false">SUM(січень!I131+лютий!I132)</f>
        <v>0</v>
      </c>
      <c r="J132" s="119" t="n">
        <f aca="false">K132/D132</f>
        <v>37.0218948610568</v>
      </c>
      <c r="K132" s="54" t="n">
        <f aca="false">L132+M132+E132</f>
        <v>57727.13</v>
      </c>
      <c r="L132" s="54" t="n">
        <f aca="false">F132*1163</f>
        <v>0</v>
      </c>
      <c r="M132" s="54" t="n">
        <f aca="false">G132*9.5</f>
        <v>52843.37</v>
      </c>
    </row>
    <row r="133" customFormat="false" ht="23.85" hidden="false" customHeight="false" outlineLevel="0" collapsed="false">
      <c r="A133" s="49" t="n">
        <v>13</v>
      </c>
      <c r="B133" s="116" t="s">
        <v>127</v>
      </c>
      <c r="C133" s="50"/>
      <c r="D133" s="51" t="n">
        <v>127.8</v>
      </c>
      <c r="E133" s="117" t="n">
        <f aca="false">SUM(січень!E132+лютий!E133)</f>
        <v>854.86</v>
      </c>
      <c r="F133" s="117" t="n">
        <f aca="false">SUM(січень!F132+лютий!F133)</f>
        <v>2.96</v>
      </c>
      <c r="G133" s="117" t="n">
        <f aca="false">SUM(січень!G132+лютий!G133)</f>
        <v>0</v>
      </c>
      <c r="H133" s="117" t="n">
        <f aca="false">SUM(січень!H132+лютий!H133)</f>
        <v>9.89</v>
      </c>
      <c r="I133" s="117" t="n">
        <f aca="false">SUM(січень!I132+лютий!I133)</f>
        <v>0</v>
      </c>
      <c r="J133" s="119" t="n">
        <f aca="false">K133/D133</f>
        <v>33.6255086071988</v>
      </c>
      <c r="K133" s="54" t="n">
        <f aca="false">L133+M133+E133</f>
        <v>4297.34</v>
      </c>
      <c r="L133" s="54" t="n">
        <f aca="false">F133*1163</f>
        <v>3442.48</v>
      </c>
      <c r="M133" s="54" t="n">
        <f aca="false">G133*9.5</f>
        <v>0</v>
      </c>
    </row>
    <row r="134" customFormat="false" ht="23.85" hidden="false" customHeight="false" outlineLevel="0" collapsed="false">
      <c r="A134" s="49" t="n">
        <v>14</v>
      </c>
      <c r="B134" s="116" t="s">
        <v>128</v>
      </c>
      <c r="C134" s="59"/>
      <c r="D134" s="60" t="n">
        <v>606.3</v>
      </c>
      <c r="E134" s="117" t="n">
        <f aca="false">SUM(січень!E133+лютий!E134)</f>
        <v>8928.45</v>
      </c>
      <c r="F134" s="117" t="n">
        <f aca="false">SUM(січень!F133+лютий!F134)</f>
        <v>0</v>
      </c>
      <c r="G134" s="117" t="n">
        <f aca="false">SUM(січень!G133+лютий!G134)</f>
        <v>0</v>
      </c>
      <c r="H134" s="117" t="n">
        <f aca="false">SUM(січень!H133+лютий!H134)</f>
        <v>24.63</v>
      </c>
      <c r="I134" s="117" t="n">
        <f aca="false">SUM(січень!I133+лютий!I134)</f>
        <v>0</v>
      </c>
      <c r="J134" s="119" t="n">
        <f aca="false">K134/D134</f>
        <v>14.7261256803563</v>
      </c>
      <c r="K134" s="54" t="n">
        <f aca="false">L134+M134+E134</f>
        <v>8928.45</v>
      </c>
      <c r="L134" s="54" t="n">
        <f aca="false">F134*1163</f>
        <v>0</v>
      </c>
      <c r="M134" s="54" t="n">
        <f aca="false">G134*9.5</f>
        <v>0</v>
      </c>
    </row>
    <row r="135" customFormat="false" ht="12.8" hidden="false" customHeight="false" outlineLevel="0" collapsed="false">
      <c r="A135" s="49" t="n">
        <v>15</v>
      </c>
      <c r="B135" s="116" t="s">
        <v>129</v>
      </c>
      <c r="C135" s="50" t="n">
        <v>10</v>
      </c>
      <c r="D135" s="50" t="n">
        <v>712.92</v>
      </c>
      <c r="E135" s="117" t="n">
        <f aca="false">SUM(січень!E134+лютий!E135)</f>
        <v>3207.83</v>
      </c>
      <c r="F135" s="117" t="n">
        <f aca="false">SUM(січень!F134+лютий!F135)</f>
        <v>0</v>
      </c>
      <c r="G135" s="117" t="n">
        <f aca="false">SUM(січень!G134+лютий!G135)</f>
        <v>0</v>
      </c>
      <c r="H135" s="117" t="n">
        <f aca="false">SUM(січень!H134+лютий!H135)</f>
        <v>38.22</v>
      </c>
      <c r="I135" s="117" t="n">
        <f aca="false">SUM(січень!I134+лютий!I135)</f>
        <v>0</v>
      </c>
      <c r="J135" s="119" t="n">
        <f aca="false">K135/D135</f>
        <v>4.49956516860237</v>
      </c>
      <c r="K135" s="54" t="n">
        <f aca="false">L135+M135+E135</f>
        <v>3207.83</v>
      </c>
      <c r="L135" s="54" t="n">
        <f aca="false">F135*1163</f>
        <v>0</v>
      </c>
      <c r="M135" s="54" t="n">
        <f aca="false">G135*9.5</f>
        <v>0</v>
      </c>
    </row>
    <row r="136" customFormat="false" ht="23.85" hidden="false" customHeight="false" outlineLevel="0" collapsed="false">
      <c r="A136" s="49" t="n">
        <v>16</v>
      </c>
      <c r="B136" s="116" t="s">
        <v>130</v>
      </c>
      <c r="C136" s="50" t="n">
        <v>30</v>
      </c>
      <c r="D136" s="51" t="n">
        <v>350</v>
      </c>
      <c r="E136" s="117" t="n">
        <f aca="false">SUM(січень!E135+лютий!E136)</f>
        <v>117.34</v>
      </c>
      <c r="F136" s="117" t="n">
        <f aca="false">SUM(січень!F135+лютий!F136)</f>
        <v>0</v>
      </c>
      <c r="G136" s="117" t="n">
        <f aca="false">SUM(січень!G135+лютий!G136)</f>
        <v>120.32</v>
      </c>
      <c r="H136" s="117" t="n">
        <f aca="false">SUM(січень!H135+лютий!H136)</f>
        <v>0</v>
      </c>
      <c r="I136" s="117" t="n">
        <f aca="false">SUM(січень!I135+лютий!I136)</f>
        <v>0</v>
      </c>
      <c r="J136" s="119" t="n">
        <f aca="false">K136/D136</f>
        <v>3.60108571428571</v>
      </c>
      <c r="K136" s="54" t="n">
        <f aca="false">L136+M136+E136</f>
        <v>1260.38</v>
      </c>
      <c r="L136" s="54" t="n">
        <f aca="false">F136*1163</f>
        <v>0</v>
      </c>
      <c r="M136" s="54" t="n">
        <f aca="false">G136*9.5</f>
        <v>1143.04</v>
      </c>
    </row>
    <row r="137" customFormat="false" ht="23.85" hidden="false" customHeight="false" outlineLevel="0" collapsed="false">
      <c r="A137" s="49" t="n">
        <v>17</v>
      </c>
      <c r="B137" s="116" t="s">
        <v>131</v>
      </c>
      <c r="C137" s="50"/>
      <c r="D137" s="51" t="n">
        <v>1166.8</v>
      </c>
      <c r="E137" s="117" t="n">
        <f aca="false">SUM(січень!E136+лютий!E137)</f>
        <v>1104.03</v>
      </c>
      <c r="F137" s="117" t="n">
        <f aca="false">SUM(січень!F136+лютий!F137)</f>
        <v>0</v>
      </c>
      <c r="G137" s="117" t="n">
        <f aca="false">SUM(січень!G136+лютий!G137)</f>
        <v>0</v>
      </c>
      <c r="H137" s="117" t="n">
        <f aca="false">SUM(січень!H136+лютий!H137)</f>
        <v>0</v>
      </c>
      <c r="I137" s="117" t="n">
        <f aca="false">SUM(січень!I136+лютий!I137)</f>
        <v>0</v>
      </c>
      <c r="J137" s="119" t="n">
        <f aca="false">K137/D137</f>
        <v>0.946203291052451</v>
      </c>
      <c r="K137" s="54" t="n">
        <f aca="false">L137+M137+E137</f>
        <v>1104.03</v>
      </c>
      <c r="L137" s="54" t="n">
        <f aca="false">F137*1163</f>
        <v>0</v>
      </c>
      <c r="M137" s="54" t="n">
        <f aca="false">G137*9.5</f>
        <v>0</v>
      </c>
    </row>
    <row r="138" customFormat="false" ht="13.8" hidden="false" customHeight="false" outlineLevel="0" collapsed="false">
      <c r="A138" s="62"/>
      <c r="B138" s="63" t="s">
        <v>66</v>
      </c>
      <c r="C138" s="64" t="n">
        <f aca="false">SUM(C121:C137)</f>
        <v>2451</v>
      </c>
      <c r="D138" s="64" t="n">
        <f aca="false">SUM(D121:D137)</f>
        <v>13509.46</v>
      </c>
      <c r="E138" s="64" t="n">
        <f aca="false">SUM(E121:E137)</f>
        <v>86082.77</v>
      </c>
      <c r="F138" s="64" t="n">
        <f aca="false">SUM(F121:F137)</f>
        <v>172.87</v>
      </c>
      <c r="G138" s="64" t="n">
        <f aca="false">SUM(G121:G137)</f>
        <v>28368.6</v>
      </c>
      <c r="H138" s="64" t="n">
        <f aca="false">SUM(H121:H137)</f>
        <v>764.03</v>
      </c>
      <c r="I138" s="65"/>
      <c r="J138" s="66"/>
      <c r="K138" s="66"/>
      <c r="L138" s="66"/>
      <c r="M138" s="67"/>
    </row>
    <row r="139" customFormat="false" ht="13.8" hidden="false" customHeight="false" outlineLevel="0" collapsed="false">
      <c r="A139" s="62"/>
      <c r="B139" s="63" t="s">
        <v>67</v>
      </c>
      <c r="C139" s="64"/>
      <c r="D139" s="64"/>
      <c r="E139" s="64"/>
      <c r="F139" s="64"/>
      <c r="G139" s="64"/>
      <c r="H139" s="64"/>
      <c r="I139" s="67"/>
      <c r="J139" s="120" t="n">
        <f aca="false">SUM(J121:J137)/17</f>
        <v>52.8827368881125</v>
      </c>
      <c r="K139" s="67"/>
      <c r="L139" s="67"/>
      <c r="M139" s="67"/>
    </row>
    <row r="140" customFormat="false" ht="13.8" hidden="false" customHeight="false" outlineLevel="0" collapsed="false">
      <c r="A140" s="1"/>
      <c r="C140" s="1"/>
      <c r="D140" s="1"/>
      <c r="E140" s="1"/>
      <c r="F140" s="1"/>
      <c r="G140" s="1"/>
      <c r="I140" s="1"/>
      <c r="J140" s="1"/>
      <c r="K140" s="1"/>
      <c r="L140" s="1"/>
      <c r="M140" s="1"/>
    </row>
    <row r="141" customFormat="false" ht="13.8" hidden="false" customHeight="false" outlineLevel="0" collapsed="false">
      <c r="A141" s="1"/>
      <c r="C141" s="1"/>
      <c r="D141" s="1"/>
      <c r="E141" s="1"/>
      <c r="F141" s="1"/>
      <c r="G141" s="1"/>
      <c r="I141" s="1"/>
      <c r="J141" s="1"/>
      <c r="K141" s="1"/>
      <c r="L141" s="1"/>
      <c r="M141" s="1"/>
    </row>
    <row r="142" customFormat="false" ht="23.85" hidden="false" customHeight="true" outlineLevel="0" collapsed="false">
      <c r="A142" s="4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/>
      <c r="G142" s="5"/>
      <c r="H142" s="5"/>
      <c r="I142" s="5"/>
      <c r="J142" s="5" t="s">
        <v>6</v>
      </c>
      <c r="K142" s="5" t="s">
        <v>7</v>
      </c>
      <c r="L142" s="5"/>
      <c r="M142" s="5"/>
    </row>
    <row r="143" customFormat="false" ht="46.25" hidden="false" customHeight="false" outlineLevel="0" collapsed="false">
      <c r="A143" s="4"/>
      <c r="B143" s="5"/>
      <c r="C143" s="5"/>
      <c r="D143" s="5"/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5"/>
      <c r="K143" s="5" t="s">
        <v>13</v>
      </c>
      <c r="L143" s="5" t="s">
        <v>14</v>
      </c>
      <c r="M143" s="5" t="s">
        <v>15</v>
      </c>
    </row>
    <row r="144" customFormat="false" ht="13.8" hidden="false" customHeight="false" outlineLevel="0" collapsed="false">
      <c r="A144" s="101" t="s">
        <v>132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customFormat="false" ht="35.05" hidden="false" customHeight="false" outlineLevel="0" collapsed="false">
      <c r="A145" s="69" t="n">
        <v>1</v>
      </c>
      <c r="B145" s="121" t="s">
        <v>133</v>
      </c>
      <c r="C145" s="71" t="n">
        <v>756</v>
      </c>
      <c r="D145" s="71" t="n">
        <v>8204.3</v>
      </c>
      <c r="E145" s="117" t="n">
        <f aca="false">SUM(січень!E144+лютий!E145)</f>
        <v>16628.09</v>
      </c>
      <c r="F145" s="117" t="n">
        <f aca="false">SUM(січень!F144+лютий!F145)</f>
        <v>841.53</v>
      </c>
      <c r="G145" s="117" t="n">
        <f aca="false">SUM(січень!G144+лютий!G145)</f>
        <v>0</v>
      </c>
      <c r="H145" s="117" t="n">
        <f aca="false">SUM(січень!H144+лютий!H145)</f>
        <v>463.56</v>
      </c>
      <c r="I145" s="117" t="n">
        <f aca="false">SUM(січень!I144+лютий!I145)</f>
        <v>0</v>
      </c>
      <c r="J145" s="122" t="n">
        <f aca="false">K145/D145</f>
        <v>121.317782138635</v>
      </c>
      <c r="K145" s="57" t="n">
        <f aca="false">L145+M145+E145</f>
        <v>995327.48</v>
      </c>
      <c r="L145" s="57" t="n">
        <f aca="false">F145*1163</f>
        <v>978699.39</v>
      </c>
      <c r="M145" s="57" t="n">
        <f aca="false">G145*9.5</f>
        <v>0</v>
      </c>
    </row>
    <row r="146" customFormat="false" ht="23.85" hidden="false" customHeight="false" outlineLevel="0" collapsed="false">
      <c r="A146" s="69" t="n">
        <v>2</v>
      </c>
      <c r="B146" s="121" t="s">
        <v>135</v>
      </c>
      <c r="C146" s="71" t="n">
        <v>50</v>
      </c>
      <c r="D146" s="71" t="n">
        <v>459.1</v>
      </c>
      <c r="E146" s="117" t="n">
        <f aca="false">SUM(січень!E146+лютий!E147)</f>
        <v>1735.17</v>
      </c>
      <c r="F146" s="117" t="n">
        <f aca="false">SUM(січень!F146+лютий!F147)</f>
        <v>0</v>
      </c>
      <c r="G146" s="117" t="n">
        <f aca="false">SUM(січень!G146+лютий!G147)</f>
        <v>3116.21</v>
      </c>
      <c r="H146" s="117" t="n">
        <f aca="false">SUM(січень!H146+лютий!H147)</f>
        <v>0</v>
      </c>
      <c r="I146" s="117" t="n">
        <f aca="false">SUM(січень!I146+лютий!I147)</f>
        <v>0</v>
      </c>
      <c r="J146" s="122" t="n">
        <f aca="false">K146/D146</f>
        <v>68.2621759965149</v>
      </c>
      <c r="K146" s="57" t="n">
        <f aca="false">L146+M146+E146</f>
        <v>31339.165</v>
      </c>
      <c r="L146" s="57" t="n">
        <f aca="false">F146*1163</f>
        <v>0</v>
      </c>
      <c r="M146" s="57" t="n">
        <f aca="false">G146*9.5</f>
        <v>29603.995</v>
      </c>
    </row>
    <row r="147" customFormat="false" ht="23.85" hidden="false" customHeight="false" outlineLevel="0" collapsed="false">
      <c r="A147" s="69" t="n">
        <v>3</v>
      </c>
      <c r="B147" s="121" t="s">
        <v>136</v>
      </c>
      <c r="C147" s="71" t="n">
        <v>40</v>
      </c>
      <c r="D147" s="71" t="n">
        <v>193</v>
      </c>
      <c r="E147" s="117" t="n">
        <f aca="false">SUM(січень!E147+лютий!E148)</f>
        <v>978</v>
      </c>
      <c r="F147" s="117" t="n">
        <f aca="false">SUM(січень!F147+лютий!F148)</f>
        <v>0</v>
      </c>
      <c r="G147" s="117" t="n">
        <f aca="false">SUM(січень!G147+лютий!G148)</f>
        <v>1100.49</v>
      </c>
      <c r="H147" s="117" t="n">
        <f aca="false">SUM(січень!H147+лютий!H148)</f>
        <v>15.27</v>
      </c>
      <c r="I147" s="117" t="n">
        <f aca="false">SUM(січень!I147+лютий!I148)</f>
        <v>0</v>
      </c>
      <c r="J147" s="122" t="n">
        <f aca="false">K147/D147</f>
        <v>59.2365544041451</v>
      </c>
      <c r="K147" s="57" t="n">
        <f aca="false">L147+M147+E147</f>
        <v>11432.655</v>
      </c>
      <c r="L147" s="57" t="n">
        <f aca="false">F147*1163</f>
        <v>0</v>
      </c>
      <c r="M147" s="57" t="n">
        <f aca="false">G147*9.5</f>
        <v>10454.655</v>
      </c>
    </row>
    <row r="148" customFormat="false" ht="23.85" hidden="false" customHeight="false" outlineLevel="0" collapsed="false">
      <c r="A148" s="69" t="n">
        <v>4</v>
      </c>
      <c r="B148" s="121" t="s">
        <v>134</v>
      </c>
      <c r="C148" s="71" t="n">
        <v>810</v>
      </c>
      <c r="D148" s="71" t="n">
        <v>11225.1</v>
      </c>
      <c r="E148" s="117" t="n">
        <f aca="false">SUM(січень!E145+лютий!E146)</f>
        <v>42496.69</v>
      </c>
      <c r="F148" s="117" t="n">
        <f aca="false">SUM(січень!F145+лютий!F146)</f>
        <v>425.97</v>
      </c>
      <c r="G148" s="117" t="n">
        <f aca="false">SUM(січень!G145+лютий!G146)</f>
        <v>10856.29</v>
      </c>
      <c r="H148" s="117" t="n">
        <f aca="false">SUM(січень!H145+лютий!H146)</f>
        <v>2299.27</v>
      </c>
      <c r="I148" s="117" t="n">
        <f aca="false">SUM(січень!I145+лютий!I146)</f>
        <v>0</v>
      </c>
      <c r="J148" s="122" t="n">
        <f aca="false">K148/D148</f>
        <v>57.1072467060427</v>
      </c>
      <c r="K148" s="57" t="n">
        <f aca="false">L148+M148+E148</f>
        <v>641034.555</v>
      </c>
      <c r="L148" s="57" t="n">
        <f aca="false">F148*1163</f>
        <v>495403.11</v>
      </c>
      <c r="M148" s="57" t="n">
        <f aca="false">G148*9.5</f>
        <v>103134.755</v>
      </c>
    </row>
    <row r="149" customFormat="false" ht="23.85" hidden="false" customHeight="false" outlineLevel="0" collapsed="false">
      <c r="A149" s="69" t="n">
        <v>5</v>
      </c>
      <c r="B149" s="121" t="s">
        <v>137</v>
      </c>
      <c r="C149" s="73" t="n">
        <v>135</v>
      </c>
      <c r="D149" s="71" t="n">
        <v>823</v>
      </c>
      <c r="E149" s="117" t="n">
        <f aca="false">SUM(січень!E148+лютий!E149)</f>
        <v>7199.2</v>
      </c>
      <c r="F149" s="117" t="n">
        <f aca="false">SUM(січень!F148+лютий!F149)</f>
        <v>32.98</v>
      </c>
      <c r="G149" s="117" t="n">
        <f aca="false">SUM(січень!G148+лютий!G149)</f>
        <v>0</v>
      </c>
      <c r="H149" s="117" t="n">
        <f aca="false">SUM(січень!H148+лютий!H149)</f>
        <v>45.14</v>
      </c>
      <c r="I149" s="117" t="n">
        <f aca="false">SUM(січень!I148+лютий!I149)</f>
        <v>20.07</v>
      </c>
      <c r="J149" s="122" t="n">
        <f aca="false">K149/D149</f>
        <v>55.3522964763062</v>
      </c>
      <c r="K149" s="57" t="n">
        <f aca="false">L149+M149+E149</f>
        <v>45554.94</v>
      </c>
      <c r="L149" s="57" t="n">
        <f aca="false">F149*1163</f>
        <v>38355.74</v>
      </c>
      <c r="M149" s="57" t="n">
        <f aca="false">G149*9.5</f>
        <v>0</v>
      </c>
    </row>
    <row r="150" customFormat="false" ht="23.85" hidden="false" customHeight="false" outlineLevel="0" collapsed="false">
      <c r="A150" s="69" t="n">
        <v>6</v>
      </c>
      <c r="B150" s="121" t="s">
        <v>138</v>
      </c>
      <c r="C150" s="71" t="n">
        <v>761</v>
      </c>
      <c r="D150" s="71" t="n">
        <v>2161.7</v>
      </c>
      <c r="E150" s="117" t="n">
        <f aca="false">SUM(січень!E149+лютий!E150)</f>
        <v>8750.09</v>
      </c>
      <c r="F150" s="117" t="n">
        <f aca="false">SUM(січень!F149+лютий!F150)</f>
        <v>80.93</v>
      </c>
      <c r="G150" s="117" t="n">
        <f aca="false">SUM(січень!G149+лютий!G150)</f>
        <v>0</v>
      </c>
      <c r="H150" s="117" t="n">
        <f aca="false">SUM(січень!H149+лютий!H150)</f>
        <v>198</v>
      </c>
      <c r="I150" s="117" t="n">
        <f aca="false">SUM(січень!I149+лютий!I150)</f>
        <v>0</v>
      </c>
      <c r="J150" s="122" t="n">
        <f aca="false">K150/D150</f>
        <v>47.5883240042559</v>
      </c>
      <c r="K150" s="57" t="n">
        <f aca="false">L150+M150+E150</f>
        <v>102871.68</v>
      </c>
      <c r="L150" s="57" t="n">
        <f aca="false">F150*1163</f>
        <v>94121.59</v>
      </c>
      <c r="M150" s="57" t="n">
        <f aca="false">G150*9.5</f>
        <v>0</v>
      </c>
    </row>
    <row r="151" customFormat="false" ht="23.85" hidden="false" customHeight="false" outlineLevel="0" collapsed="false">
      <c r="A151" s="69" t="n">
        <v>7</v>
      </c>
      <c r="B151" s="121" t="s">
        <v>139</v>
      </c>
      <c r="C151" s="71" t="n">
        <v>125</v>
      </c>
      <c r="D151" s="71" t="n">
        <v>616.3</v>
      </c>
      <c r="E151" s="117" t="n">
        <f aca="false">SUM(січень!E150+лютий!E151)</f>
        <v>3661.11</v>
      </c>
      <c r="F151" s="117" t="n">
        <f aca="false">SUM(січень!F150+лютий!F151)</f>
        <v>22.07</v>
      </c>
      <c r="G151" s="117" t="n">
        <f aca="false">SUM(січень!G150+лютий!G151)</f>
        <v>0</v>
      </c>
      <c r="H151" s="117" t="n">
        <f aca="false">SUM(січень!H150+лютий!H151)</f>
        <v>44.89</v>
      </c>
      <c r="I151" s="117" t="n">
        <f aca="false">SUM(січень!I150+лютий!I151)</f>
        <v>0</v>
      </c>
      <c r="J151" s="122" t="n">
        <f aca="false">K151/D151</f>
        <v>47.5880577640759</v>
      </c>
      <c r="K151" s="57" t="n">
        <f aca="false">L151+M151+E151</f>
        <v>29328.52</v>
      </c>
      <c r="L151" s="57" t="n">
        <f aca="false">F151*1163</f>
        <v>25667.41</v>
      </c>
      <c r="M151" s="57" t="n">
        <f aca="false">G151*9.5</f>
        <v>0</v>
      </c>
    </row>
    <row r="152" customFormat="false" ht="35.05" hidden="false" customHeight="false" outlineLevel="0" collapsed="false">
      <c r="A152" s="69" t="n">
        <v>8</v>
      </c>
      <c r="B152" s="121" t="s">
        <v>141</v>
      </c>
      <c r="C152" s="71" t="n">
        <v>1031</v>
      </c>
      <c r="D152" s="71" t="n">
        <v>4949.65</v>
      </c>
      <c r="E152" s="117" t="n">
        <f aca="false">SUM(січень!E152+лютий!E153)</f>
        <v>26714.59</v>
      </c>
      <c r="F152" s="117" t="n">
        <f aca="false">SUM(січень!F152+лютий!F153)</f>
        <v>174.31</v>
      </c>
      <c r="G152" s="117" t="n">
        <f aca="false">SUM(січень!G152+лютий!G153)</f>
        <v>0</v>
      </c>
      <c r="H152" s="117" t="n">
        <f aca="false">SUM(січень!H152+лютий!H153)</f>
        <v>551.41</v>
      </c>
      <c r="I152" s="117" t="n">
        <f aca="false">SUM(січень!I152+лютий!I153)</f>
        <v>0</v>
      </c>
      <c r="J152" s="122" t="n">
        <f aca="false">K152/D152</f>
        <v>46.3542109038013</v>
      </c>
      <c r="K152" s="57" t="n">
        <f aca="false">L152+M152+E152</f>
        <v>229437.12</v>
      </c>
      <c r="L152" s="57" t="n">
        <f aca="false">F152*1163</f>
        <v>202722.53</v>
      </c>
      <c r="M152" s="57" t="n">
        <f aca="false">G152*9.5</f>
        <v>0</v>
      </c>
    </row>
    <row r="153" customFormat="false" ht="23.85" hidden="false" customHeight="false" outlineLevel="0" collapsed="false">
      <c r="A153" s="69" t="n">
        <v>9</v>
      </c>
      <c r="B153" s="121" t="s">
        <v>142</v>
      </c>
      <c r="C153" s="71" t="n">
        <v>1125</v>
      </c>
      <c r="D153" s="71" t="n">
        <v>9098.4</v>
      </c>
      <c r="E153" s="117" t="n">
        <f aca="false">SUM(січень!E153+лютий!E154)</f>
        <v>33012.73</v>
      </c>
      <c r="F153" s="117" t="n">
        <f aca="false">SUM(січень!F153+лютий!F154)</f>
        <v>311.71</v>
      </c>
      <c r="G153" s="117" t="n">
        <f aca="false">SUM(січень!G153+лютий!G154)</f>
        <v>0</v>
      </c>
      <c r="H153" s="117" t="n">
        <f aca="false">SUM(січень!H153+лютий!H154)</f>
        <v>893.5</v>
      </c>
      <c r="I153" s="117" t="n">
        <f aca="false">SUM(січень!I153+лютий!I154)</f>
        <v>42.08</v>
      </c>
      <c r="J153" s="122" t="n">
        <f aca="false">K153/D153</f>
        <v>43.4726391453442</v>
      </c>
      <c r="K153" s="57" t="n">
        <f aca="false">L153+M153+E153</f>
        <v>395531.46</v>
      </c>
      <c r="L153" s="57" t="n">
        <f aca="false">F153*1163</f>
        <v>362518.73</v>
      </c>
      <c r="M153" s="57" t="n">
        <f aca="false">G153*9.5</f>
        <v>0</v>
      </c>
    </row>
    <row r="154" customFormat="false" ht="35.05" hidden="false" customHeight="false" outlineLevel="0" collapsed="false">
      <c r="A154" s="69" t="n">
        <v>10</v>
      </c>
      <c r="B154" s="121" t="s">
        <v>140</v>
      </c>
      <c r="C154" s="71" t="n">
        <v>1995</v>
      </c>
      <c r="D154" s="71" t="n">
        <v>20329.4</v>
      </c>
      <c r="E154" s="117" t="n">
        <f aca="false">SUM(січень!E151+лютий!E152)</f>
        <v>74103.11</v>
      </c>
      <c r="F154" s="117" t="n">
        <f aca="false">SUM(січень!F151+лютий!F152)</f>
        <v>662.02</v>
      </c>
      <c r="G154" s="117" t="n">
        <f aca="false">SUM(січень!G151+лютий!G152)</f>
        <v>0</v>
      </c>
      <c r="H154" s="117" t="n">
        <f aca="false">SUM(січень!H151+лютий!H152)</f>
        <v>7449.54</v>
      </c>
      <c r="I154" s="117" t="n">
        <f aca="false">SUM(січень!I151+лютий!I152)</f>
        <v>0</v>
      </c>
      <c r="J154" s="122" t="n">
        <f aca="false">K154/D154</f>
        <v>41.5178200045255</v>
      </c>
      <c r="K154" s="57" t="n">
        <f aca="false">L154+M154+E154</f>
        <v>844032.37</v>
      </c>
      <c r="L154" s="57" t="n">
        <f aca="false">F154*1163</f>
        <v>769929.26</v>
      </c>
      <c r="M154" s="57" t="n">
        <f aca="false">G154*9.5</f>
        <v>0</v>
      </c>
    </row>
    <row r="155" customFormat="false" ht="23.85" hidden="false" customHeight="false" outlineLevel="0" collapsed="false">
      <c r="A155" s="69" t="n">
        <v>11</v>
      </c>
      <c r="B155" s="121" t="s">
        <v>143</v>
      </c>
      <c r="C155" s="71" t="n">
        <v>910</v>
      </c>
      <c r="D155" s="71" t="n">
        <v>2539.5</v>
      </c>
      <c r="E155" s="117" t="n">
        <f aca="false">SUM(січень!E154+лютий!E155)</f>
        <v>14485.54</v>
      </c>
      <c r="F155" s="117" t="n">
        <f aca="false">SUM(січень!F154+лютий!F155)</f>
        <v>45.95</v>
      </c>
      <c r="G155" s="117" t="n">
        <f aca="false">SUM(січень!G154+лютий!G155)</f>
        <v>36.08</v>
      </c>
      <c r="H155" s="117" t="n">
        <f aca="false">SUM(січень!H154+лютий!H155)</f>
        <v>363.19</v>
      </c>
      <c r="I155" s="117" t="n">
        <f aca="false">SUM(січень!I154+лютий!I155)</f>
        <v>0</v>
      </c>
      <c r="J155" s="122" t="n">
        <f aca="false">K155/D155</f>
        <v>26.882516243355</v>
      </c>
      <c r="K155" s="57" t="n">
        <f aca="false">L155+M155+E155</f>
        <v>68268.15</v>
      </c>
      <c r="L155" s="57" t="n">
        <f aca="false">F155*1163</f>
        <v>53439.85</v>
      </c>
      <c r="M155" s="57" t="n">
        <f aca="false">G155*9.5</f>
        <v>342.76</v>
      </c>
    </row>
    <row r="156" customFormat="false" ht="23.85" hidden="false" customHeight="false" outlineLevel="0" collapsed="false">
      <c r="A156" s="69" t="n">
        <v>12</v>
      </c>
      <c r="B156" s="121" t="s">
        <v>144</v>
      </c>
      <c r="C156" s="71" t="n">
        <v>130</v>
      </c>
      <c r="D156" s="71" t="n">
        <v>2840.4</v>
      </c>
      <c r="E156" s="117" t="n">
        <f aca="false">SUM(січень!E155+лютий!E156)</f>
        <v>20384.8</v>
      </c>
      <c r="F156" s="117" t="n">
        <f aca="false">SUM(січень!F155+лютий!F156)</f>
        <v>0</v>
      </c>
      <c r="G156" s="117" t="n">
        <f aca="false">SUM(січень!G155+лютий!G156)</f>
        <v>0</v>
      </c>
      <c r="H156" s="117" t="n">
        <f aca="false">SUM(січень!H155+лютий!H156)</f>
        <v>466.26</v>
      </c>
      <c r="I156" s="117" t="n">
        <f aca="false">SUM(січень!I155+лютий!I156)</f>
        <v>0</v>
      </c>
      <c r="J156" s="122" t="n">
        <f aca="false">K156/D156</f>
        <v>7.17673567103225</v>
      </c>
      <c r="K156" s="57" t="n">
        <f aca="false">L156+M156+E156</f>
        <v>20384.8</v>
      </c>
      <c r="L156" s="57" t="n">
        <f aca="false">F156*1163</f>
        <v>0</v>
      </c>
      <c r="M156" s="57" t="n">
        <f aca="false">G156*9.5</f>
        <v>0</v>
      </c>
    </row>
    <row r="157" customFormat="false" ht="23.85" hidden="false" customHeight="false" outlineLevel="0" collapsed="false">
      <c r="A157" s="69" t="n">
        <v>13</v>
      </c>
      <c r="B157" s="121" t="s">
        <v>145</v>
      </c>
      <c r="C157" s="71" t="n">
        <v>50</v>
      </c>
      <c r="D157" s="71" t="n">
        <v>204.2</v>
      </c>
      <c r="E157" s="117" t="n">
        <f aca="false">SUM(січень!E156+лютий!E157)</f>
        <v>818.27</v>
      </c>
      <c r="F157" s="117" t="n">
        <f aca="false">SUM(січень!F156+лютий!F157)</f>
        <v>0</v>
      </c>
      <c r="G157" s="117" t="n">
        <f aca="false">SUM(січень!G156+лютий!G157)</f>
        <v>0</v>
      </c>
      <c r="H157" s="117" t="n">
        <f aca="false">SUM(січень!H156+лютий!H157)</f>
        <v>23.07</v>
      </c>
      <c r="I157" s="117" t="n">
        <f aca="false">SUM(січень!I156+лютий!I157)</f>
        <v>0</v>
      </c>
      <c r="J157" s="122" t="n">
        <f aca="false">K157/D157</f>
        <v>4.00719882468168</v>
      </c>
      <c r="K157" s="57" t="n">
        <f aca="false">L157+M157+E157</f>
        <v>818.27</v>
      </c>
      <c r="L157" s="57" t="n">
        <f aca="false">F157*1163</f>
        <v>0</v>
      </c>
      <c r="M157" s="57" t="n">
        <f aca="false">G157*9.5</f>
        <v>0</v>
      </c>
    </row>
    <row r="158" customFormat="false" ht="13.8" hidden="false" customHeight="false" outlineLevel="0" collapsed="false">
      <c r="A158" s="62"/>
      <c r="B158" s="63" t="s">
        <v>66</v>
      </c>
      <c r="C158" s="64" t="n">
        <f aca="false">SUM(C145:C157)</f>
        <v>7918</v>
      </c>
      <c r="D158" s="64" t="n">
        <f aca="false">SUM(D145:D157)</f>
        <v>63644.05</v>
      </c>
      <c r="E158" s="74" t="n">
        <f aca="false">SUM(E145:E157)</f>
        <v>250967.39</v>
      </c>
      <c r="F158" s="74" t="n">
        <f aca="false">SUM(F145:F157)</f>
        <v>2597.47</v>
      </c>
      <c r="G158" s="74" t="n">
        <f aca="false">SUM(G145:G157)</f>
        <v>15109.07</v>
      </c>
      <c r="H158" s="74" t="n">
        <f aca="false">SUM(H145:H157)</f>
        <v>12813.1</v>
      </c>
      <c r="I158" s="75" t="n">
        <f aca="false">SUM(I145:I157)</f>
        <v>62.15</v>
      </c>
      <c r="J158" s="67"/>
      <c r="K158" s="67"/>
      <c r="L158" s="67"/>
      <c r="M158" s="67"/>
    </row>
    <row r="159" customFormat="false" ht="13.8" hidden="false" customHeight="false" outlineLevel="0" collapsed="false">
      <c r="A159" s="62"/>
      <c r="B159" s="63" t="s">
        <v>67</v>
      </c>
      <c r="C159" s="64"/>
      <c r="D159" s="64"/>
      <c r="E159" s="64"/>
      <c r="F159" s="64"/>
      <c r="G159" s="64"/>
      <c r="H159" s="64"/>
      <c r="I159" s="77"/>
      <c r="J159" s="118" t="n">
        <f aca="false">SUM(J145:J157)/13</f>
        <v>48.1433506371319</v>
      </c>
      <c r="K159" s="67"/>
      <c r="L159" s="67"/>
      <c r="M159" s="67"/>
    </row>
    <row r="160" customFormat="false" ht="13.8" hidden="false" customHeight="false" outlineLevel="0" collapsed="false">
      <c r="A160" s="1"/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</row>
    <row r="161" customFormat="false" ht="13.8" hidden="false" customHeight="false" outlineLevel="0" collapsed="false">
      <c r="A161" s="1"/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</row>
    <row r="162" customFormat="false" ht="13.8" hidden="false" customHeight="false" outlineLevel="0" collapsed="false">
      <c r="A162" s="1"/>
      <c r="C162" s="44"/>
      <c r="D162" s="44"/>
      <c r="E162" s="44"/>
      <c r="F162" s="44"/>
      <c r="G162" s="44"/>
      <c r="H162" s="44"/>
      <c r="I162" s="44"/>
      <c r="J162" s="44"/>
      <c r="K162" s="46"/>
      <c r="L162" s="46"/>
      <c r="M162" s="46"/>
    </row>
    <row r="163" customFormat="false" ht="13.8" hidden="false" customHeight="false" outlineLevel="0" collapsed="false">
      <c r="A163" s="1"/>
      <c r="C163" s="1"/>
      <c r="D163" s="1"/>
      <c r="E163" s="1"/>
      <c r="F163" s="23"/>
      <c r="G163" s="1"/>
      <c r="H163" s="44"/>
      <c r="I163" s="44"/>
      <c r="J163" s="44"/>
      <c r="K163" s="1"/>
      <c r="L163" s="1"/>
      <c r="M163" s="1"/>
    </row>
    <row r="164" customFormat="false" ht="13.8" hidden="false" customHeight="false" outlineLevel="0" collapsed="false">
      <c r="A164" s="1"/>
      <c r="C164" s="1"/>
      <c r="D164" s="1"/>
      <c r="E164" s="1"/>
      <c r="F164" s="1"/>
      <c r="G164" s="1"/>
      <c r="H164" s="44"/>
      <c r="I164" s="44"/>
      <c r="J164" s="44"/>
      <c r="K164" s="1"/>
      <c r="L164" s="1"/>
      <c r="M164" s="1"/>
    </row>
    <row r="165" customFormat="false" ht="13.8" hidden="false" customHeight="false" outlineLevel="0" collapsed="false">
      <c r="A165" s="1"/>
      <c r="C165" s="1"/>
      <c r="D165" s="1"/>
      <c r="E165" s="1"/>
      <c r="F165" s="1"/>
      <c r="G165" s="1"/>
      <c r="H165" s="44"/>
      <c r="I165" s="44"/>
      <c r="J165" s="44"/>
      <c r="K165" s="1"/>
      <c r="L165" s="1"/>
      <c r="M165" s="1"/>
    </row>
    <row r="166" customFormat="false" ht="23.85" hidden="false" customHeight="true" outlineLevel="0" collapsed="false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/>
      <c r="G166" s="5"/>
      <c r="H166" s="5"/>
      <c r="I166" s="5"/>
      <c r="J166" s="5" t="s">
        <v>6</v>
      </c>
      <c r="K166" s="5" t="s">
        <v>7</v>
      </c>
      <c r="L166" s="5"/>
      <c r="M166" s="5"/>
    </row>
    <row r="167" customFormat="false" ht="46.25" hidden="false" customHeight="false" outlineLevel="0" collapsed="false">
      <c r="A167" s="4"/>
      <c r="B167" s="5"/>
      <c r="C167" s="5"/>
      <c r="D167" s="5"/>
      <c r="E167" s="5" t="s">
        <v>8</v>
      </c>
      <c r="F167" s="5" t="s">
        <v>9</v>
      </c>
      <c r="G167" s="5" t="s">
        <v>10</v>
      </c>
      <c r="H167" s="5" t="s">
        <v>11</v>
      </c>
      <c r="I167" s="5" t="s">
        <v>12</v>
      </c>
      <c r="J167" s="5"/>
      <c r="K167" s="5" t="s">
        <v>13</v>
      </c>
      <c r="L167" s="5" t="s">
        <v>14</v>
      </c>
      <c r="M167" s="5" t="s">
        <v>15</v>
      </c>
    </row>
    <row r="168" customFormat="false" ht="13.8" hidden="false" customHeight="false" outlineLevel="0" collapsed="false">
      <c r="A168" s="101" t="s">
        <v>146</v>
      </c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customFormat="false" ht="12.8" hidden="false" customHeight="false" outlineLevel="0" collapsed="false">
      <c r="A169" s="49" t="n">
        <v>1</v>
      </c>
      <c r="B169" s="116" t="s">
        <v>147</v>
      </c>
      <c r="C169" s="50" t="n">
        <v>50</v>
      </c>
      <c r="D169" s="50" t="n">
        <v>122.1</v>
      </c>
      <c r="E169" s="123" t="n">
        <f aca="false">SUM(січень!E168+лютий!E169)</f>
        <v>10009.57</v>
      </c>
      <c r="F169" s="123" t="n">
        <f aca="false">SUM(січень!F168+лютий!F169)</f>
        <v>0</v>
      </c>
      <c r="G169" s="123" t="n">
        <f aca="false">SUM(січень!G168+лютий!G169)</f>
        <v>0</v>
      </c>
      <c r="H169" s="123" t="n">
        <f aca="false">SUM(січень!H168+лютий!H169)</f>
        <v>0</v>
      </c>
      <c r="I169" s="123" t="n">
        <f aca="false">SUM(січень!I168+лютий!I169)</f>
        <v>0</v>
      </c>
      <c r="J169" s="124" t="n">
        <f aca="false">K169/D169</f>
        <v>81.9784602784603</v>
      </c>
      <c r="K169" s="82" t="n">
        <f aca="false">L169+M169+E169</f>
        <v>10009.57</v>
      </c>
      <c r="L169" s="83" t="n">
        <f aca="false">F169*1163</f>
        <v>0</v>
      </c>
      <c r="M169" s="83" t="n">
        <f aca="false">G169*9.5</f>
        <v>0</v>
      </c>
    </row>
    <row r="170" customFormat="false" ht="23.85" hidden="false" customHeight="false" outlineLevel="0" collapsed="false">
      <c r="A170" s="49" t="n">
        <v>2</v>
      </c>
      <c r="B170" s="116" t="s">
        <v>148</v>
      </c>
      <c r="C170" s="50" t="n">
        <v>50</v>
      </c>
      <c r="D170" s="50" t="n">
        <v>426.8</v>
      </c>
      <c r="E170" s="123" t="n">
        <f aca="false">SUM(січень!E169+лютий!E170)</f>
        <v>1144.51</v>
      </c>
      <c r="F170" s="123" t="n">
        <f aca="false">SUM(січень!F169+лютий!F170)</f>
        <v>24.34</v>
      </c>
      <c r="G170" s="123" t="n">
        <f aca="false">SUM(січень!G169+лютий!G170)</f>
        <v>0</v>
      </c>
      <c r="H170" s="123" t="n">
        <f aca="false">SUM(січень!H169+лютий!H170)</f>
        <v>10</v>
      </c>
      <c r="I170" s="123" t="n">
        <f aca="false">SUM(січень!I169+лютий!I170)</f>
        <v>1.15</v>
      </c>
      <c r="J170" s="124" t="n">
        <f aca="false">K170/D170</f>
        <v>69.0063964386129</v>
      </c>
      <c r="K170" s="82" t="n">
        <f aca="false">L170+M170+E170</f>
        <v>29451.93</v>
      </c>
      <c r="L170" s="82" t="n">
        <f aca="false">F170*1163</f>
        <v>28307.42</v>
      </c>
      <c r="M170" s="83" t="n">
        <f aca="false">G170*9.5</f>
        <v>0</v>
      </c>
    </row>
    <row r="171" customFormat="false" ht="12.8" hidden="false" customHeight="false" outlineLevel="0" collapsed="false">
      <c r="A171" s="49" t="n">
        <v>3</v>
      </c>
      <c r="B171" s="116" t="s">
        <v>149</v>
      </c>
      <c r="C171" s="50" t="n">
        <v>90</v>
      </c>
      <c r="D171" s="50" t="n">
        <v>761.3</v>
      </c>
      <c r="E171" s="123" t="n">
        <f aca="false">SUM(січень!E170+лютий!E171)</f>
        <v>833.66</v>
      </c>
      <c r="F171" s="123" t="n">
        <f aca="false">SUM(січень!F170+лютий!F171)</f>
        <v>41.38</v>
      </c>
      <c r="G171" s="123" t="n">
        <f aca="false">SUM(січень!G170+лютий!G171)</f>
        <v>0</v>
      </c>
      <c r="H171" s="123" t="n">
        <f aca="false">SUM(січень!H170+лютий!H171)</f>
        <v>15.89</v>
      </c>
      <c r="I171" s="123" t="n">
        <f aca="false">SUM(січень!I170+лютий!I171)</f>
        <v>4.89</v>
      </c>
      <c r="J171" s="124" t="n">
        <f aca="false">K171/D171</f>
        <v>64.3092079337975</v>
      </c>
      <c r="K171" s="82" t="n">
        <f aca="false">L171+M171+E171</f>
        <v>48958.6</v>
      </c>
      <c r="L171" s="83" t="n">
        <f aca="false">F171*1163</f>
        <v>48124.94</v>
      </c>
      <c r="M171" s="83" t="n">
        <f aca="false">G171*9.5</f>
        <v>0</v>
      </c>
    </row>
    <row r="172" customFormat="false" ht="12.8" hidden="false" customHeight="false" outlineLevel="0" collapsed="false">
      <c r="A172" s="49" t="n">
        <v>4</v>
      </c>
      <c r="B172" s="116" t="s">
        <v>150</v>
      </c>
      <c r="C172" s="50" t="n">
        <v>13</v>
      </c>
      <c r="D172" s="50" t="n">
        <v>273.5</v>
      </c>
      <c r="E172" s="123" t="n">
        <f aca="false">SUM(січень!E171+лютий!E172)</f>
        <v>15722.7</v>
      </c>
      <c r="F172" s="123" t="n">
        <f aca="false">SUM(січень!F171+лютий!F172)</f>
        <v>0</v>
      </c>
      <c r="G172" s="123" t="n">
        <f aca="false">SUM(січень!G171+лютий!G172)</f>
        <v>0</v>
      </c>
      <c r="H172" s="123" t="n">
        <f aca="false">SUM(січень!H171+лютий!H172)</f>
        <v>11.05</v>
      </c>
      <c r="I172" s="123" t="n">
        <f aca="false">SUM(січень!I171+лютий!I172)</f>
        <v>0</v>
      </c>
      <c r="J172" s="124" t="n">
        <f aca="false">K172/D172</f>
        <v>57.4870201096892</v>
      </c>
      <c r="K172" s="82" t="n">
        <f aca="false">L172+M172+E172</f>
        <v>15722.7</v>
      </c>
      <c r="L172" s="83" t="n">
        <f aca="false">F172*1163</f>
        <v>0</v>
      </c>
      <c r="M172" s="83" t="n">
        <f aca="false">G172*9.5</f>
        <v>0</v>
      </c>
    </row>
    <row r="173" customFormat="false" ht="23.85" hidden="false" customHeight="false" outlineLevel="0" collapsed="false">
      <c r="A173" s="49" t="n">
        <v>5</v>
      </c>
      <c r="B173" s="116" t="s">
        <v>151</v>
      </c>
      <c r="C173" s="50" t="n">
        <v>28</v>
      </c>
      <c r="D173" s="50" t="n">
        <v>150</v>
      </c>
      <c r="E173" s="123" t="n">
        <f aca="false">SUM(січень!E172+лютий!E173)</f>
        <v>7385.95</v>
      </c>
      <c r="F173" s="123" t="n">
        <f aca="false">SUM(січень!F172+лютий!F173)</f>
        <v>0</v>
      </c>
      <c r="G173" s="123" t="n">
        <f aca="false">SUM(січень!G172+лютий!G173)</f>
        <v>0</v>
      </c>
      <c r="H173" s="123" t="n">
        <f aca="false">SUM(січень!H172+лютий!H173)</f>
        <v>0</v>
      </c>
      <c r="I173" s="123" t="n">
        <f aca="false">SUM(січень!I172+лютий!I173)</f>
        <v>0</v>
      </c>
      <c r="J173" s="124" t="n">
        <f aca="false">K173/D173</f>
        <v>49.2396666666667</v>
      </c>
      <c r="K173" s="82" t="n">
        <f aca="false">L173+M173+E173</f>
        <v>7385.95</v>
      </c>
      <c r="L173" s="83" t="n">
        <f aca="false">F173*1163</f>
        <v>0</v>
      </c>
      <c r="M173" s="83" t="n">
        <f aca="false">G173*9.5</f>
        <v>0</v>
      </c>
    </row>
    <row r="174" customFormat="false" ht="12.8" hidden="false" customHeight="false" outlineLevel="0" collapsed="false">
      <c r="A174" s="49" t="n">
        <v>6</v>
      </c>
      <c r="B174" s="116" t="s">
        <v>153</v>
      </c>
      <c r="C174" s="50" t="n">
        <v>65</v>
      </c>
      <c r="D174" s="50" t="n">
        <v>1025.9</v>
      </c>
      <c r="E174" s="123" t="n">
        <f aca="false">SUM(січень!E174+лютий!E175)</f>
        <v>1502.21</v>
      </c>
      <c r="F174" s="123" t="n">
        <f aca="false">SUM(січень!F174+лютий!F175)</f>
        <v>0</v>
      </c>
      <c r="G174" s="123" t="n">
        <f aca="false">SUM(січень!G174+лютий!G175)</f>
        <v>4420.92</v>
      </c>
      <c r="H174" s="123" t="n">
        <f aca="false">SUM(січень!H174+лютий!H175)</f>
        <v>14.88</v>
      </c>
      <c r="I174" s="123" t="n">
        <f aca="false">SUM(січень!I174+лютий!I175)</f>
        <v>0</v>
      </c>
      <c r="J174" s="124" t="n">
        <f aca="false">K174/D174</f>
        <v>42.4027195633103</v>
      </c>
      <c r="K174" s="82" t="n">
        <f aca="false">L174+M174+E174</f>
        <v>43500.95</v>
      </c>
      <c r="L174" s="83" t="n">
        <f aca="false">F174*1163</f>
        <v>0</v>
      </c>
      <c r="M174" s="83" t="n">
        <f aca="false">G174*9.5</f>
        <v>41998.74</v>
      </c>
    </row>
    <row r="175" customFormat="false" ht="12.8" hidden="false" customHeight="false" outlineLevel="0" collapsed="false">
      <c r="A175" s="49" t="n">
        <v>7</v>
      </c>
      <c r="B175" s="116" t="s">
        <v>152</v>
      </c>
      <c r="C175" s="50" t="n">
        <v>20</v>
      </c>
      <c r="D175" s="50" t="n">
        <v>417.57</v>
      </c>
      <c r="E175" s="123" t="n">
        <f aca="false">SUM(січень!E173+лютий!E174)</f>
        <v>729.21</v>
      </c>
      <c r="F175" s="123" t="n">
        <f aca="false">SUM(січень!F173+лютий!F174)</f>
        <v>0</v>
      </c>
      <c r="G175" s="123" t="n">
        <f aca="false">SUM(січень!G173+лютий!G174)</f>
        <v>1731.75</v>
      </c>
      <c r="H175" s="123" t="n">
        <f aca="false">SUM(січень!H173+лютий!H174)</f>
        <v>5.88</v>
      </c>
      <c r="I175" s="123" t="n">
        <f aca="false">SUM(січень!I173+лютий!I174)</f>
        <v>0</v>
      </c>
      <c r="J175" s="124" t="n">
        <f aca="false">K175/D175</f>
        <v>41.1448020691142</v>
      </c>
      <c r="K175" s="82" t="n">
        <f aca="false">L175+M175+E175</f>
        <v>17180.835</v>
      </c>
      <c r="L175" s="83" t="n">
        <f aca="false">F175*1163</f>
        <v>0</v>
      </c>
      <c r="M175" s="83" t="n">
        <f aca="false">G175*9.5</f>
        <v>16451.625</v>
      </c>
    </row>
    <row r="176" customFormat="false" ht="12.8" hidden="false" customHeight="false" outlineLevel="0" collapsed="false">
      <c r="A176" s="49" t="n">
        <v>8</v>
      </c>
      <c r="B176" s="116" t="s">
        <v>156</v>
      </c>
      <c r="C176" s="50" t="n">
        <v>200</v>
      </c>
      <c r="D176" s="50" t="n">
        <v>1766.1</v>
      </c>
      <c r="E176" s="123" t="n">
        <f aca="false">SUM(січень!E177+лютий!E178)</f>
        <v>1009.35</v>
      </c>
      <c r="F176" s="123" t="n">
        <f aca="false">SUM(січень!F177+лютий!F178)</f>
        <v>60.9</v>
      </c>
      <c r="G176" s="123" t="n">
        <f aca="false">SUM(січень!G177+лютий!G178)</f>
        <v>0</v>
      </c>
      <c r="H176" s="123" t="n">
        <f aca="false">SUM(січень!H177+лютий!H178)</f>
        <v>39.07</v>
      </c>
      <c r="I176" s="123" t="n">
        <f aca="false">SUM(січень!I177+лютий!I178)</f>
        <v>0</v>
      </c>
      <c r="J176" s="124" t="n">
        <f aca="false">K176/D176</f>
        <v>40.6749617801937</v>
      </c>
      <c r="K176" s="82" t="n">
        <f aca="false">L176+M176+E176</f>
        <v>71836.05</v>
      </c>
      <c r="L176" s="83" t="n">
        <f aca="false">F176*1163</f>
        <v>70826.7</v>
      </c>
      <c r="M176" s="83" t="n">
        <f aca="false">G176*9.5</f>
        <v>0</v>
      </c>
    </row>
    <row r="177" customFormat="false" ht="12.8" hidden="false" customHeight="false" outlineLevel="0" collapsed="false">
      <c r="A177" s="49" t="n">
        <v>9</v>
      </c>
      <c r="B177" s="116" t="s">
        <v>154</v>
      </c>
      <c r="C177" s="50" t="n">
        <v>52</v>
      </c>
      <c r="D177" s="50" t="n">
        <v>1060.2</v>
      </c>
      <c r="E177" s="123" t="n">
        <f aca="false">SUM(січень!E175+лютий!E176)</f>
        <v>493.76</v>
      </c>
      <c r="F177" s="123" t="n">
        <f aca="false">SUM(січень!F175+лютий!F176)</f>
        <v>33.21</v>
      </c>
      <c r="G177" s="123" t="n">
        <f aca="false">SUM(січень!G175+лютий!G176)</f>
        <v>0</v>
      </c>
      <c r="H177" s="123" t="n">
        <f aca="false">SUM(січень!H175+лютий!H176)</f>
        <v>15.69</v>
      </c>
      <c r="I177" s="123" t="n">
        <f aca="false">SUM(січень!I175+лютий!I176)</f>
        <v>0</v>
      </c>
      <c r="J177" s="124" t="n">
        <f aca="false">K177/D177</f>
        <v>36.8958592718355</v>
      </c>
      <c r="K177" s="82" t="n">
        <f aca="false">L177+M177+E177</f>
        <v>39116.99</v>
      </c>
      <c r="L177" s="83" t="n">
        <f aca="false">F177*1163</f>
        <v>38623.23</v>
      </c>
      <c r="M177" s="83" t="n">
        <f aca="false">G177*9.5</f>
        <v>0</v>
      </c>
    </row>
    <row r="178" customFormat="false" ht="12.8" hidden="false" customHeight="false" outlineLevel="0" collapsed="false">
      <c r="A178" s="49" t="n">
        <v>10</v>
      </c>
      <c r="B178" s="116" t="s">
        <v>155</v>
      </c>
      <c r="C178" s="50" t="n">
        <v>8</v>
      </c>
      <c r="D178" s="50" t="n">
        <v>285</v>
      </c>
      <c r="E178" s="123" t="n">
        <f aca="false">SUM(січень!E176+лютий!E177)</f>
        <v>200.64</v>
      </c>
      <c r="F178" s="123" t="n">
        <f aca="false">SUM(січень!F176+лютий!F177)</f>
        <v>0</v>
      </c>
      <c r="G178" s="123" t="n">
        <f aca="false">SUM(січень!G176+лютий!G177)</f>
        <v>1018.87</v>
      </c>
      <c r="H178" s="123" t="n">
        <f aca="false">SUM(січень!H176+лютий!H177)</f>
        <v>2</v>
      </c>
      <c r="I178" s="123" t="n">
        <f aca="false">SUM(січень!I176+лютий!I177)</f>
        <v>0</v>
      </c>
      <c r="J178" s="124" t="n">
        <f aca="false">K178/D178</f>
        <v>34.6663333333333</v>
      </c>
      <c r="K178" s="82" t="n">
        <f aca="false">L178+M178+E178</f>
        <v>9879.905</v>
      </c>
      <c r="L178" s="83" t="n">
        <f aca="false">F178*1163</f>
        <v>0</v>
      </c>
      <c r="M178" s="83" t="n">
        <f aca="false">G178*9.5</f>
        <v>9679.265</v>
      </c>
    </row>
    <row r="179" customFormat="false" ht="23.85" hidden="false" customHeight="false" outlineLevel="0" collapsed="false">
      <c r="A179" s="49" t="n">
        <v>11</v>
      </c>
      <c r="B179" s="116" t="s">
        <v>160</v>
      </c>
      <c r="C179" s="50" t="n">
        <v>1151</v>
      </c>
      <c r="D179" s="50" t="n">
        <v>3136.7</v>
      </c>
      <c r="E179" s="123" t="n">
        <f aca="false">SUM(січень!E181+лютий!E182)</f>
        <v>7855.38</v>
      </c>
      <c r="F179" s="123" t="n">
        <f aca="false">SUM(січень!F181+лютий!F182)</f>
        <v>82.22</v>
      </c>
      <c r="G179" s="123" t="n">
        <f aca="false">SUM(січень!G181+лютий!G182)</f>
        <v>0</v>
      </c>
      <c r="H179" s="123" t="n">
        <f aca="false">SUM(січень!H181+лютий!H182)</f>
        <v>79.68</v>
      </c>
      <c r="I179" s="123" t="n">
        <f aca="false">SUM(січень!I181+лютий!I182)</f>
        <v>0</v>
      </c>
      <c r="J179" s="124" t="n">
        <f aca="false">K179/D179</f>
        <v>32.9892052156725</v>
      </c>
      <c r="K179" s="82" t="n">
        <f aca="false">L179+M179+E179</f>
        <v>103477.24</v>
      </c>
      <c r="L179" s="83" t="n">
        <f aca="false">F179*1163</f>
        <v>95621.86</v>
      </c>
      <c r="M179" s="83" t="n">
        <f aca="false">G179*9.5</f>
        <v>0</v>
      </c>
    </row>
    <row r="180" customFormat="false" ht="12.8" hidden="false" customHeight="false" outlineLevel="0" collapsed="false">
      <c r="A180" s="49" t="n">
        <v>12</v>
      </c>
      <c r="B180" s="116" t="s">
        <v>158</v>
      </c>
      <c r="C180" s="50" t="n">
        <v>500</v>
      </c>
      <c r="D180" s="50" t="n">
        <v>2129.3</v>
      </c>
      <c r="E180" s="123" t="n">
        <f aca="false">SUM(січень!E179+лютий!E180)</f>
        <v>3819.22</v>
      </c>
      <c r="F180" s="123" t="n">
        <f aca="false">SUM(січень!F179+лютий!F180)</f>
        <v>54.64</v>
      </c>
      <c r="G180" s="123" t="n">
        <f aca="false">SUM(січень!G179+лютий!G180)</f>
        <v>0</v>
      </c>
      <c r="H180" s="123" t="n">
        <f aca="false">SUM(січень!H179+лютий!H180)</f>
        <v>62.49</v>
      </c>
      <c r="I180" s="123" t="n">
        <f aca="false">SUM(січень!I179+лютий!I180)</f>
        <v>0</v>
      </c>
      <c r="J180" s="124" t="n">
        <f aca="false">K180/D180</f>
        <v>31.6374113558446</v>
      </c>
      <c r="K180" s="82" t="n">
        <f aca="false">L180+M180+E180</f>
        <v>67365.54</v>
      </c>
      <c r="L180" s="83" t="n">
        <f aca="false">F180*1163</f>
        <v>63546.32</v>
      </c>
      <c r="M180" s="83" t="n">
        <f aca="false">G180*9.5</f>
        <v>0</v>
      </c>
    </row>
    <row r="181" customFormat="false" ht="12.8" hidden="false" customHeight="false" outlineLevel="0" collapsed="false">
      <c r="A181" s="49" t="n">
        <v>13</v>
      </c>
      <c r="B181" s="116" t="s">
        <v>157</v>
      </c>
      <c r="C181" s="50" t="n">
        <v>20</v>
      </c>
      <c r="D181" s="50" t="n">
        <v>170.4</v>
      </c>
      <c r="E181" s="123" t="n">
        <f aca="false">SUM(січень!E178+лютий!E179)</f>
        <v>135.01</v>
      </c>
      <c r="F181" s="123" t="n">
        <f aca="false">SUM(січень!F178+лютий!F179)</f>
        <v>0</v>
      </c>
      <c r="G181" s="123" t="n">
        <f aca="false">SUM(січень!G178+лютий!G179)</f>
        <v>552.82</v>
      </c>
      <c r="H181" s="123" t="n">
        <f aca="false">SUM(січень!H178+лютий!H179)</f>
        <v>0</v>
      </c>
      <c r="I181" s="123" t="n">
        <f aca="false">SUM(січень!I178+лютий!I179)</f>
        <v>0</v>
      </c>
      <c r="J181" s="124" t="n">
        <f aca="false">K181/D181</f>
        <v>31.612676056338</v>
      </c>
      <c r="K181" s="82" t="n">
        <f aca="false">L181+M181+E181</f>
        <v>5386.8</v>
      </c>
      <c r="L181" s="83" t="n">
        <f aca="false">F181*1163</f>
        <v>0</v>
      </c>
      <c r="M181" s="83" t="n">
        <f aca="false">G181*9.5</f>
        <v>5251.79</v>
      </c>
    </row>
    <row r="182" customFormat="false" ht="12.8" hidden="false" customHeight="false" outlineLevel="0" collapsed="false">
      <c r="A182" s="49" t="n">
        <v>14</v>
      </c>
      <c r="B182" s="116" t="s">
        <v>161</v>
      </c>
      <c r="C182" s="50" t="n">
        <v>410</v>
      </c>
      <c r="D182" s="50" t="n">
        <v>1300.8</v>
      </c>
      <c r="E182" s="123" t="n">
        <f aca="false">SUM(січень!E182+лютий!E183)</f>
        <v>941.84</v>
      </c>
      <c r="F182" s="123" t="n">
        <f aca="false">SUM(січень!F182+лютий!F183)</f>
        <v>33.72</v>
      </c>
      <c r="G182" s="123" t="n">
        <f aca="false">SUM(січень!G182+лютий!G183)</f>
        <v>0</v>
      </c>
      <c r="H182" s="123" t="n">
        <f aca="false">SUM(січень!H182+лютий!H183)</f>
        <v>50.57</v>
      </c>
      <c r="I182" s="123" t="n">
        <f aca="false">SUM(січень!I182+лютий!I183)</f>
        <v>0</v>
      </c>
      <c r="J182" s="124" t="n">
        <f aca="false">K182/D182</f>
        <v>30.8719249692497</v>
      </c>
      <c r="K182" s="82" t="n">
        <f aca="false">L182+M182+E182</f>
        <v>40158.2</v>
      </c>
      <c r="L182" s="83" t="n">
        <f aca="false">F182*1163</f>
        <v>39216.36</v>
      </c>
      <c r="M182" s="83" t="n">
        <f aca="false">G182*9.5</f>
        <v>0</v>
      </c>
    </row>
    <row r="183" customFormat="false" ht="12.8" hidden="false" customHeight="false" outlineLevel="0" collapsed="false">
      <c r="A183" s="49" t="n">
        <v>15</v>
      </c>
      <c r="B183" s="116" t="s">
        <v>162</v>
      </c>
      <c r="C183" s="50" t="n">
        <v>10</v>
      </c>
      <c r="D183" s="50" t="n">
        <v>372.8</v>
      </c>
      <c r="E183" s="123" t="n">
        <f aca="false">SUM(січень!E183+лютий!E184)</f>
        <v>829.49</v>
      </c>
      <c r="F183" s="123" t="n">
        <f aca="false">SUM(січень!F183+лютий!F184)</f>
        <v>0</v>
      </c>
      <c r="G183" s="123" t="n">
        <f aca="false">SUM(січень!G183+лютий!G184)</f>
        <v>1001.99</v>
      </c>
      <c r="H183" s="123" t="n">
        <f aca="false">SUM(січень!H183+лютий!H184)</f>
        <v>1</v>
      </c>
      <c r="I183" s="123" t="n">
        <f aca="false">SUM(січень!I183+лютий!I184)</f>
        <v>0</v>
      </c>
      <c r="J183" s="124" t="n">
        <f aca="false">K183/D183</f>
        <v>27.75857027897</v>
      </c>
      <c r="K183" s="82" t="n">
        <f aca="false">L183+M183+E183</f>
        <v>10348.395</v>
      </c>
      <c r="L183" s="83" t="n">
        <f aca="false">F183*1163</f>
        <v>0</v>
      </c>
      <c r="M183" s="83" t="n">
        <f aca="false">G183*9.5</f>
        <v>9518.905</v>
      </c>
    </row>
    <row r="184" customFormat="false" ht="12.8" hidden="false" customHeight="false" outlineLevel="0" collapsed="false">
      <c r="A184" s="49" t="n">
        <v>16</v>
      </c>
      <c r="B184" s="116" t="s">
        <v>159</v>
      </c>
      <c r="C184" s="50" t="n">
        <v>701</v>
      </c>
      <c r="D184" s="50" t="n">
        <v>2911</v>
      </c>
      <c r="E184" s="123" t="n">
        <f aca="false">SUM(січень!E180+лютий!E181)</f>
        <v>2456.74</v>
      </c>
      <c r="F184" s="123" t="n">
        <f aca="false">SUM(січень!F180+лютий!F181)</f>
        <v>67.24</v>
      </c>
      <c r="G184" s="123" t="n">
        <f aca="false">SUM(січень!G180+лютий!G181)</f>
        <v>0</v>
      </c>
      <c r="H184" s="123" t="n">
        <f aca="false">SUM(січень!H180+лютий!H181)</f>
        <v>70.54</v>
      </c>
      <c r="I184" s="123" t="n">
        <f aca="false">SUM(січень!I180+лютий!I181)</f>
        <v>0</v>
      </c>
      <c r="J184" s="124" t="n">
        <f aca="false">K184/D184</f>
        <v>27.7076125042941</v>
      </c>
      <c r="K184" s="82" t="n">
        <f aca="false">L184+M184+E184</f>
        <v>80656.86</v>
      </c>
      <c r="L184" s="83" t="n">
        <f aca="false">F184*1163</f>
        <v>78200.12</v>
      </c>
      <c r="M184" s="83" t="n">
        <f aca="false">G184*9.5</f>
        <v>0</v>
      </c>
    </row>
    <row r="185" customFormat="false" ht="12.8" hidden="false" customHeight="false" outlineLevel="0" collapsed="false">
      <c r="A185" s="49" t="n">
        <v>17</v>
      </c>
      <c r="B185" s="116" t="s">
        <v>163</v>
      </c>
      <c r="C185" s="50" t="n">
        <v>6</v>
      </c>
      <c r="D185" s="50" t="n">
        <v>26</v>
      </c>
      <c r="E185" s="123" t="n">
        <f aca="false">SUM(січень!E184+лютий!E185)</f>
        <v>7</v>
      </c>
      <c r="F185" s="123" t="n">
        <f aca="false">SUM(січень!F184+лютий!F185)</f>
        <v>0</v>
      </c>
      <c r="G185" s="123" t="n">
        <f aca="false">SUM(січень!G184+лютий!G185)</f>
        <v>59</v>
      </c>
      <c r="H185" s="123" t="n">
        <f aca="false">SUM(січень!H184+лютий!H185)</f>
        <v>0</v>
      </c>
      <c r="I185" s="123" t="n">
        <f aca="false">SUM(січень!I184+лютий!I185)</f>
        <v>0</v>
      </c>
      <c r="J185" s="124" t="n">
        <f aca="false">K185/D185</f>
        <v>21.8269230769231</v>
      </c>
      <c r="K185" s="82" t="n">
        <f aca="false">L185+M185+E185</f>
        <v>567.5</v>
      </c>
      <c r="L185" s="83" t="n">
        <f aca="false">F185*1163</f>
        <v>0</v>
      </c>
      <c r="M185" s="83" t="n">
        <f aca="false">G185*9.5</f>
        <v>560.5</v>
      </c>
    </row>
    <row r="186" customFormat="false" ht="12.8" hidden="false" customHeight="false" outlineLevel="0" collapsed="false">
      <c r="A186" s="49" t="n">
        <v>18</v>
      </c>
      <c r="B186" s="116" t="s">
        <v>164</v>
      </c>
      <c r="C186" s="50" t="n">
        <v>64</v>
      </c>
      <c r="D186" s="50" t="n">
        <v>236.7</v>
      </c>
      <c r="E186" s="123" t="n">
        <f aca="false">SUM(січень!E185+лютий!E186)</f>
        <v>1288.59</v>
      </c>
      <c r="F186" s="123" t="n">
        <f aca="false">SUM(січень!F185+лютий!F186)</f>
        <v>0</v>
      </c>
      <c r="G186" s="123" t="n">
        <f aca="false">SUM(січень!G185+лютий!G186)</f>
        <v>0</v>
      </c>
      <c r="H186" s="123" t="n">
        <f aca="false">SUM(січень!H185+лютий!H186)</f>
        <v>2.89</v>
      </c>
      <c r="I186" s="123" t="n">
        <f aca="false">SUM(січень!I185+лютий!I186)</f>
        <v>1</v>
      </c>
      <c r="J186" s="124" t="n">
        <f aca="false">K186/D186</f>
        <v>5.44397972116603</v>
      </c>
      <c r="K186" s="82" t="n">
        <f aca="false">L186+M186+E186</f>
        <v>1288.59</v>
      </c>
      <c r="L186" s="83" t="n">
        <f aca="false">F186*1163</f>
        <v>0</v>
      </c>
      <c r="M186" s="83" t="n">
        <f aca="false">G186*9.5</f>
        <v>0</v>
      </c>
    </row>
    <row r="187" customFormat="false" ht="12.8" hidden="false" customHeight="false" outlineLevel="0" collapsed="false">
      <c r="A187" s="49" t="n">
        <v>19</v>
      </c>
      <c r="B187" s="116" t="s">
        <v>165</v>
      </c>
      <c r="C187" s="50" t="n">
        <v>64</v>
      </c>
      <c r="D187" s="50" t="n">
        <v>376.7</v>
      </c>
      <c r="E187" s="123" t="n">
        <f aca="false">SUM(січень!E186+лютий!E187)</f>
        <v>1756.16</v>
      </c>
      <c r="F187" s="123" t="n">
        <f aca="false">SUM(січень!F186+лютий!F187)</f>
        <v>0</v>
      </c>
      <c r="G187" s="123" t="n">
        <f aca="false">SUM(січень!G186+лютий!G187)</f>
        <v>0</v>
      </c>
      <c r="H187" s="123" t="n">
        <f aca="false">SUM(січень!H186+лютий!H187)</f>
        <v>5</v>
      </c>
      <c r="I187" s="123" t="n">
        <f aca="false">SUM(січень!I186+лютий!I187)</f>
        <v>0</v>
      </c>
      <c r="J187" s="124" t="n">
        <f aca="false">K187/D187</f>
        <v>4.66195911866207</v>
      </c>
      <c r="K187" s="82" t="n">
        <f aca="false">L187+M187+E187</f>
        <v>1756.16</v>
      </c>
      <c r="L187" s="83" t="n">
        <f aca="false">F187*1163</f>
        <v>0</v>
      </c>
      <c r="M187" s="83" t="n">
        <f aca="false">G187*9.5</f>
        <v>0</v>
      </c>
    </row>
    <row r="188" customFormat="false" ht="12.8" hidden="false" customHeight="false" outlineLevel="0" collapsed="false">
      <c r="A188" s="49" t="n">
        <v>20</v>
      </c>
      <c r="B188" s="116" t="s">
        <v>166</v>
      </c>
      <c r="C188" s="50" t="n">
        <v>90</v>
      </c>
      <c r="D188" s="50" t="n">
        <v>143.2</v>
      </c>
      <c r="E188" s="123" t="n">
        <f aca="false">SUM(січень!E187+лютий!E188)</f>
        <v>470</v>
      </c>
      <c r="F188" s="123" t="n">
        <f aca="false">SUM(січень!F187+лютий!F188)</f>
        <v>0</v>
      </c>
      <c r="G188" s="123" t="n">
        <f aca="false">SUM(січень!G187+лютий!G188)</f>
        <v>0</v>
      </c>
      <c r="H188" s="123" t="n">
        <f aca="false">SUM(січень!H187+лютий!H188)</f>
        <v>5</v>
      </c>
      <c r="I188" s="123" t="n">
        <f aca="false">SUM(січень!I187+лютий!I188)</f>
        <v>0</v>
      </c>
      <c r="J188" s="124" t="n">
        <f aca="false">K188/D188</f>
        <v>3.28212290502793</v>
      </c>
      <c r="K188" s="82" t="n">
        <f aca="false">L188+M188+E188</f>
        <v>470</v>
      </c>
      <c r="L188" s="83" t="n">
        <f aca="false">F188*1163</f>
        <v>0</v>
      </c>
      <c r="M188" s="83" t="n">
        <f aca="false">G188*9.5</f>
        <v>0</v>
      </c>
    </row>
    <row r="189" customFormat="false" ht="23.85" hidden="false" customHeight="false" outlineLevel="0" collapsed="false">
      <c r="A189" s="49" t="n">
        <v>21</v>
      </c>
      <c r="B189" s="116" t="s">
        <v>167</v>
      </c>
      <c r="C189" s="50" t="n">
        <v>11</v>
      </c>
      <c r="D189" s="50" t="n">
        <v>600.23</v>
      </c>
      <c r="E189" s="123" t="n">
        <f aca="false">SUM(січень!E188+лютий!E189)</f>
        <v>1798.8</v>
      </c>
      <c r="F189" s="123" t="n">
        <f aca="false">SUM(січень!F188+лютий!F189)</f>
        <v>0</v>
      </c>
      <c r="G189" s="123" t="n">
        <f aca="false">SUM(січень!G188+лютий!G189)</f>
        <v>0</v>
      </c>
      <c r="H189" s="123" t="n">
        <f aca="false">SUM(січень!H188+лютий!H189)</f>
        <v>0</v>
      </c>
      <c r="I189" s="123" t="n">
        <f aca="false">SUM(січень!I188+лютий!I189)</f>
        <v>0</v>
      </c>
      <c r="J189" s="124" t="n">
        <f aca="false">K189/D189</f>
        <v>2.9968512070373</v>
      </c>
      <c r="K189" s="82" t="n">
        <f aca="false">L189+M189+E189</f>
        <v>1798.8</v>
      </c>
      <c r="L189" s="83" t="n">
        <f aca="false">F189*1163</f>
        <v>0</v>
      </c>
      <c r="M189" s="83" t="n">
        <f aca="false">G189*9.5</f>
        <v>0</v>
      </c>
    </row>
    <row r="190" customFormat="false" ht="12.8" hidden="false" customHeight="false" outlineLevel="0" collapsed="false">
      <c r="A190" s="49" t="n">
        <v>22</v>
      </c>
      <c r="B190" s="116" t="s">
        <v>168</v>
      </c>
      <c r="C190" s="50" t="n">
        <v>50</v>
      </c>
      <c r="D190" s="50" t="n">
        <v>45</v>
      </c>
      <c r="E190" s="123" t="n">
        <f aca="false">SUM(січень!E189+лютий!E190)</f>
        <v>121.03</v>
      </c>
      <c r="F190" s="123" t="n">
        <f aca="false">SUM(січень!F189+лютий!F190)</f>
        <v>0</v>
      </c>
      <c r="G190" s="123" t="n">
        <f aca="false">SUM(січень!G189+лютий!G190)</f>
        <v>0</v>
      </c>
      <c r="H190" s="123" t="n">
        <f aca="false">SUM(січень!H189+лютий!H190)</f>
        <v>0</v>
      </c>
      <c r="I190" s="123" t="n">
        <f aca="false">SUM(січень!I189+лютий!I190)</f>
        <v>0</v>
      </c>
      <c r="J190" s="124" t="n">
        <f aca="false">K190/D190</f>
        <v>2.68955555555556</v>
      </c>
      <c r="K190" s="82" t="n">
        <f aca="false">L190+M190+E190</f>
        <v>121.03</v>
      </c>
      <c r="L190" s="83" t="n">
        <f aca="false">F190*1163</f>
        <v>0</v>
      </c>
      <c r="M190" s="83" t="n">
        <f aca="false">G190*9.5</f>
        <v>0</v>
      </c>
    </row>
    <row r="191" customFormat="false" ht="12.8" hidden="false" customHeight="false" outlineLevel="0" collapsed="false">
      <c r="A191" s="49" t="n">
        <v>23</v>
      </c>
      <c r="B191" s="116" t="s">
        <v>169</v>
      </c>
      <c r="C191" s="50" t="n">
        <v>63</v>
      </c>
      <c r="D191" s="50" t="n">
        <v>198.3</v>
      </c>
      <c r="E191" s="123" t="n">
        <f aca="false">SUM(січень!E190+лютий!E191)</f>
        <v>499.89</v>
      </c>
      <c r="F191" s="123" t="n">
        <f aca="false">SUM(січень!F190+лютий!F191)</f>
        <v>0</v>
      </c>
      <c r="G191" s="123" t="n">
        <f aca="false">SUM(січень!G190+лютий!G191)</f>
        <v>0</v>
      </c>
      <c r="H191" s="123" t="n">
        <f aca="false">SUM(січень!H190+лютий!H191)</f>
        <v>4</v>
      </c>
      <c r="I191" s="123" t="n">
        <f aca="false">SUM(січень!I190+лютий!I191)</f>
        <v>0</v>
      </c>
      <c r="J191" s="124" t="n">
        <f aca="false">K191/D191</f>
        <v>2.52087745839637</v>
      </c>
      <c r="K191" s="82" t="n">
        <f aca="false">L191+M191+E191</f>
        <v>499.89</v>
      </c>
      <c r="L191" s="83" t="n">
        <f aca="false">F191*1163</f>
        <v>0</v>
      </c>
      <c r="M191" s="83" t="n">
        <f aca="false">G191*9.5</f>
        <v>0</v>
      </c>
    </row>
    <row r="192" customFormat="false" ht="12.8" hidden="false" customHeight="false" outlineLevel="0" collapsed="false">
      <c r="A192" s="49" t="n">
        <v>24</v>
      </c>
      <c r="B192" s="116" t="s">
        <v>170</v>
      </c>
      <c r="C192" s="50" t="n">
        <v>47</v>
      </c>
      <c r="D192" s="50" t="n">
        <v>194.4</v>
      </c>
      <c r="E192" s="123" t="n">
        <f aca="false">SUM(січень!E191+лютий!E192)</f>
        <v>420.26</v>
      </c>
      <c r="F192" s="123" t="n">
        <f aca="false">SUM(січень!F191+лютий!F192)</f>
        <v>0</v>
      </c>
      <c r="G192" s="123" t="n">
        <f aca="false">SUM(січень!G191+лютий!G192)</f>
        <v>0</v>
      </c>
      <c r="H192" s="123" t="n">
        <f aca="false">SUM(січень!H191+лютий!H192)</f>
        <v>6</v>
      </c>
      <c r="I192" s="123" t="n">
        <f aca="false">SUM(січень!I191+лютий!I192)</f>
        <v>0</v>
      </c>
      <c r="J192" s="124" t="n">
        <f aca="false">K192/D192</f>
        <v>2.16183127572016</v>
      </c>
      <c r="K192" s="82" t="n">
        <f aca="false">L192+M192+E192</f>
        <v>420.26</v>
      </c>
      <c r="L192" s="83" t="n">
        <f aca="false">F192*1163</f>
        <v>0</v>
      </c>
      <c r="M192" s="83" t="n">
        <f aca="false">G192*9.5</f>
        <v>0</v>
      </c>
    </row>
    <row r="193" customFormat="false" ht="12.8" hidden="false" customHeight="false" outlineLevel="0" collapsed="false">
      <c r="A193" s="49" t="n">
        <v>25</v>
      </c>
      <c r="B193" s="116" t="s">
        <v>171</v>
      </c>
      <c r="C193" s="50" t="n">
        <v>20</v>
      </c>
      <c r="D193" s="50" t="n">
        <v>372.8</v>
      </c>
      <c r="E193" s="123" t="n">
        <f aca="false">SUM(січень!E192+лютий!E193)</f>
        <v>801.19</v>
      </c>
      <c r="F193" s="123" t="n">
        <f aca="false">SUM(січень!F192+лютий!F193)</f>
        <v>0</v>
      </c>
      <c r="G193" s="123" t="n">
        <f aca="false">SUM(січень!G192+лютий!G193)</f>
        <v>0</v>
      </c>
      <c r="H193" s="123" t="n">
        <f aca="false">SUM(січень!H192+лютий!H193)</f>
        <v>0</v>
      </c>
      <c r="I193" s="123" t="n">
        <f aca="false">SUM(січень!I192+лютий!I193)</f>
        <v>0</v>
      </c>
      <c r="J193" s="124" t="n">
        <f aca="false">K193/D193</f>
        <v>2.14911480686695</v>
      </c>
      <c r="K193" s="82" t="n">
        <f aca="false">L193+M193+E193</f>
        <v>801.19</v>
      </c>
      <c r="L193" s="83" t="n">
        <f aca="false">F193*1163</f>
        <v>0</v>
      </c>
      <c r="M193" s="83" t="n">
        <f aca="false">G193*9.5</f>
        <v>0</v>
      </c>
    </row>
    <row r="194" customFormat="false" ht="23.85" hidden="false" customHeight="false" outlineLevel="0" collapsed="false">
      <c r="A194" s="49" t="n">
        <v>26</v>
      </c>
      <c r="B194" s="116" t="s">
        <v>172</v>
      </c>
      <c r="C194" s="50" t="n">
        <v>127</v>
      </c>
      <c r="D194" s="50" t="n">
        <v>422</v>
      </c>
      <c r="E194" s="123" t="n">
        <f aca="false">SUM(січень!E193+лютий!E194)</f>
        <v>890.41</v>
      </c>
      <c r="F194" s="123" t="n">
        <f aca="false">SUM(січень!F193+лютий!F194)</f>
        <v>0</v>
      </c>
      <c r="G194" s="123" t="n">
        <f aca="false">SUM(січень!G193+лютий!G194)</f>
        <v>0</v>
      </c>
      <c r="H194" s="123" t="n">
        <f aca="false">SUM(січень!H193+лютий!H194)</f>
        <v>18.89</v>
      </c>
      <c r="I194" s="123" t="n">
        <f aca="false">SUM(січень!I193+лютий!I194)</f>
        <v>0</v>
      </c>
      <c r="J194" s="124" t="n">
        <f aca="false">K194/D194</f>
        <v>2.10997630331754</v>
      </c>
      <c r="K194" s="82" t="n">
        <f aca="false">L194+M194+E194</f>
        <v>890.41</v>
      </c>
      <c r="L194" s="83" t="n">
        <f aca="false">F194*1163</f>
        <v>0</v>
      </c>
      <c r="M194" s="83" t="n">
        <f aca="false">G194*9.5</f>
        <v>0</v>
      </c>
    </row>
    <row r="195" customFormat="false" ht="12.8" hidden="false" customHeight="false" outlineLevel="0" collapsed="false">
      <c r="A195" s="49" t="n">
        <v>27</v>
      </c>
      <c r="B195" s="116" t="s">
        <v>173</v>
      </c>
      <c r="C195" s="50" t="n">
        <v>20</v>
      </c>
      <c r="D195" s="50" t="n">
        <v>987</v>
      </c>
      <c r="E195" s="123" t="n">
        <f aca="false">SUM(січень!E194+лютий!E195)</f>
        <v>1718.01</v>
      </c>
      <c r="F195" s="123" t="n">
        <f aca="false">SUM(січень!F194+лютий!F195)</f>
        <v>0</v>
      </c>
      <c r="G195" s="123" t="n">
        <f aca="false">SUM(січень!G194+лютий!G195)</f>
        <v>0</v>
      </c>
      <c r="H195" s="123" t="n">
        <f aca="false">SUM(січень!H194+лютий!H195)</f>
        <v>8.88</v>
      </c>
      <c r="I195" s="123" t="n">
        <f aca="false">SUM(січень!I194+лютий!I195)</f>
        <v>0</v>
      </c>
      <c r="J195" s="124" t="n">
        <f aca="false">K195/D195</f>
        <v>1.74063829787234</v>
      </c>
      <c r="K195" s="82" t="n">
        <f aca="false">L195+M195+E195</f>
        <v>1718.01</v>
      </c>
      <c r="L195" s="83" t="n">
        <f aca="false">F195*1163</f>
        <v>0</v>
      </c>
      <c r="M195" s="83" t="n">
        <f aca="false">G195*9.5</f>
        <v>0</v>
      </c>
    </row>
    <row r="196" customFormat="false" ht="23.85" hidden="false" customHeight="false" outlineLevel="0" collapsed="false">
      <c r="A196" s="49" t="n">
        <v>28</v>
      </c>
      <c r="B196" s="116" t="s">
        <v>174</v>
      </c>
      <c r="C196" s="50" t="n">
        <v>114</v>
      </c>
      <c r="D196" s="50" t="n">
        <v>471.9</v>
      </c>
      <c r="E196" s="123" t="n">
        <f aca="false">SUM(січень!E195+лютий!E196)</f>
        <v>779.28</v>
      </c>
      <c r="F196" s="123" t="n">
        <f aca="false">SUM(січень!F195+лютий!F196)</f>
        <v>0</v>
      </c>
      <c r="G196" s="123" t="n">
        <f aca="false">SUM(січень!G195+лютий!G196)</f>
        <v>0</v>
      </c>
      <c r="H196" s="123" t="n">
        <f aca="false">SUM(січень!H195+лютий!H196)</f>
        <v>9.89</v>
      </c>
      <c r="I196" s="123" t="n">
        <f aca="false">SUM(січень!I195+лютий!I196)</f>
        <v>3</v>
      </c>
      <c r="J196" s="124" t="n">
        <f aca="false">K196/D196</f>
        <v>1.65136681500318</v>
      </c>
      <c r="K196" s="82" t="n">
        <f aca="false">L196+M196+E196</f>
        <v>779.28</v>
      </c>
      <c r="L196" s="83" t="n">
        <f aca="false">F196*1163</f>
        <v>0</v>
      </c>
      <c r="M196" s="83" t="n">
        <f aca="false">G196*9.5</f>
        <v>0</v>
      </c>
    </row>
    <row r="197" customFormat="false" ht="12.8" hidden="false" customHeight="false" outlineLevel="0" collapsed="false">
      <c r="A197" s="49" t="n">
        <v>29</v>
      </c>
      <c r="B197" s="116" t="s">
        <v>176</v>
      </c>
      <c r="C197" s="50" t="n">
        <v>32</v>
      </c>
      <c r="D197" s="50" t="n">
        <v>84.5</v>
      </c>
      <c r="E197" s="123" t="n">
        <f aca="false">SUM(січень!E197+лютий!E198)</f>
        <v>91.01</v>
      </c>
      <c r="F197" s="123" t="n">
        <f aca="false">SUM(січень!F197+лютий!F198)</f>
        <v>0</v>
      </c>
      <c r="G197" s="123" t="n">
        <f aca="false">SUM(січень!G197+лютий!G198)</f>
        <v>0</v>
      </c>
      <c r="H197" s="123" t="n">
        <f aca="false">SUM(січень!H197+лютий!H198)</f>
        <v>2</v>
      </c>
      <c r="I197" s="123" t="n">
        <f aca="false">SUM(січень!I197+лютий!I198)</f>
        <v>0</v>
      </c>
      <c r="J197" s="124" t="n">
        <f aca="false">K197/D197</f>
        <v>1.07704142011834</v>
      </c>
      <c r="K197" s="82" t="n">
        <f aca="false">L197+M197+E197</f>
        <v>91.01</v>
      </c>
      <c r="L197" s="83" t="n">
        <f aca="false">F197*1163</f>
        <v>0</v>
      </c>
      <c r="M197" s="83" t="n">
        <f aca="false">G197*9.5</f>
        <v>0</v>
      </c>
    </row>
    <row r="198" customFormat="false" ht="12.8" hidden="false" customHeight="false" outlineLevel="0" collapsed="false">
      <c r="A198" s="49" t="n">
        <v>30</v>
      </c>
      <c r="B198" s="116" t="s">
        <v>177</v>
      </c>
      <c r="C198" s="50" t="n">
        <v>15</v>
      </c>
      <c r="D198" s="50" t="n">
        <v>277</v>
      </c>
      <c r="E198" s="123" t="n">
        <f aca="false">SUM(січень!E198+лютий!E199)</f>
        <v>267.48</v>
      </c>
      <c r="F198" s="123" t="n">
        <f aca="false">SUM(січень!F198+лютий!F199)</f>
        <v>0</v>
      </c>
      <c r="G198" s="123" t="n">
        <f aca="false">SUM(січень!G198+лютий!G199)</f>
        <v>0</v>
      </c>
      <c r="H198" s="123" t="n">
        <f aca="false">SUM(січень!H198+лютий!H199)</f>
        <v>0</v>
      </c>
      <c r="I198" s="123" t="n">
        <f aca="false">SUM(січень!I198+лютий!I199)</f>
        <v>0</v>
      </c>
      <c r="J198" s="124" t="n">
        <f aca="false">K198/D198</f>
        <v>0.965631768953069</v>
      </c>
      <c r="K198" s="82" t="n">
        <f aca="false">L198+M198+E198</f>
        <v>267.48</v>
      </c>
      <c r="L198" s="83" t="n">
        <f aca="false">F198*1163</f>
        <v>0</v>
      </c>
      <c r="M198" s="83" t="n">
        <f aca="false">G198*9.5</f>
        <v>0</v>
      </c>
    </row>
    <row r="199" customFormat="false" ht="12.8" hidden="false" customHeight="false" outlineLevel="0" collapsed="false">
      <c r="A199" s="49" t="n">
        <v>31</v>
      </c>
      <c r="B199" s="116" t="s">
        <v>175</v>
      </c>
      <c r="C199" s="50" t="n">
        <v>62</v>
      </c>
      <c r="D199" s="50" t="n">
        <v>154.2</v>
      </c>
      <c r="E199" s="123" t="n">
        <f aca="false">SUM(січень!E196+лютий!E197)</f>
        <v>143.66</v>
      </c>
      <c r="F199" s="123" t="n">
        <f aca="false">SUM(січень!F196+лютий!F197)</f>
        <v>0</v>
      </c>
      <c r="G199" s="123" t="n">
        <f aca="false">SUM(січень!G196+лютий!G197)</f>
        <v>0</v>
      </c>
      <c r="H199" s="123" t="n">
        <f aca="false">SUM(січень!H196+лютий!H197)</f>
        <v>3.89</v>
      </c>
      <c r="I199" s="123" t="n">
        <f aca="false">SUM(січень!I196+лютий!I197)</f>
        <v>0</v>
      </c>
      <c r="J199" s="124" t="n">
        <f aca="false">K199/D199</f>
        <v>0.931647211413748</v>
      </c>
      <c r="K199" s="82" t="n">
        <f aca="false">L199+M199+E199</f>
        <v>143.66</v>
      </c>
      <c r="L199" s="83" t="n">
        <f aca="false">F199*1163</f>
        <v>0</v>
      </c>
      <c r="M199" s="83" t="n">
        <f aca="false">G199*9.5</f>
        <v>0</v>
      </c>
    </row>
    <row r="200" customFormat="false" ht="12.8" hidden="false" customHeight="false" outlineLevel="0" collapsed="false">
      <c r="A200" s="49" t="n">
        <v>32</v>
      </c>
      <c r="B200" s="116" t="s">
        <v>178</v>
      </c>
      <c r="C200" s="50" t="n">
        <v>55</v>
      </c>
      <c r="D200" s="50" t="n">
        <v>56</v>
      </c>
      <c r="E200" s="123" t="n">
        <f aca="false">SUM(січень!E199+лютий!E200)</f>
        <v>52.04</v>
      </c>
      <c r="F200" s="123" t="n">
        <f aca="false">SUM(січень!F199+лютий!F200)</f>
        <v>0</v>
      </c>
      <c r="G200" s="123" t="n">
        <f aca="false">SUM(січень!G199+лютий!G200)</f>
        <v>0</v>
      </c>
      <c r="H200" s="123" t="n">
        <f aca="false">SUM(січень!H199+лютий!H200)</f>
        <v>0</v>
      </c>
      <c r="I200" s="123" t="n">
        <f aca="false">SUM(січень!I199+лютий!I200)</f>
        <v>0</v>
      </c>
      <c r="J200" s="124" t="n">
        <f aca="false">K200/D200</f>
        <v>0.929285714285714</v>
      </c>
      <c r="K200" s="82" t="n">
        <f aca="false">L200+M200+E200</f>
        <v>52.04</v>
      </c>
      <c r="L200" s="83" t="n">
        <f aca="false">F200*1163</f>
        <v>0</v>
      </c>
      <c r="M200" s="83" t="n">
        <f aca="false">G200*9.5</f>
        <v>0</v>
      </c>
    </row>
    <row r="201" customFormat="false" ht="12.8" hidden="false" customHeight="false" outlineLevel="0" collapsed="false">
      <c r="A201" s="49" t="n">
        <v>33</v>
      </c>
      <c r="B201" s="116" t="s">
        <v>179</v>
      </c>
      <c r="C201" s="50" t="n">
        <v>57</v>
      </c>
      <c r="D201" s="50" t="n">
        <v>240.1</v>
      </c>
      <c r="E201" s="123" t="n">
        <f aca="false">SUM(січень!E200+лютий!E201)</f>
        <v>203.36</v>
      </c>
      <c r="F201" s="123" t="n">
        <f aca="false">SUM(січень!F200+лютий!F201)</f>
        <v>0</v>
      </c>
      <c r="G201" s="123" t="n">
        <f aca="false">SUM(січень!G200+лютий!G201)</f>
        <v>0</v>
      </c>
      <c r="H201" s="123" t="n">
        <f aca="false">SUM(січень!H200+лютий!H201)</f>
        <v>4</v>
      </c>
      <c r="I201" s="123" t="n">
        <f aca="false">SUM(січень!I200+лютий!I201)</f>
        <v>0</v>
      </c>
      <c r="J201" s="124" t="n">
        <f aca="false">K201/D201</f>
        <v>0.846980424822991</v>
      </c>
      <c r="K201" s="82" t="n">
        <f aca="false">L201+M201+E201</f>
        <v>203.36</v>
      </c>
      <c r="L201" s="83" t="n">
        <f aca="false">F201*1163</f>
        <v>0</v>
      </c>
      <c r="M201" s="83" t="n">
        <f aca="false">G201*9.5</f>
        <v>0</v>
      </c>
    </row>
    <row r="202" customFormat="false" ht="12.8" hidden="false" customHeight="false" outlineLevel="0" collapsed="false">
      <c r="A202" s="49" t="n">
        <v>34</v>
      </c>
      <c r="B202" s="116" t="s">
        <v>180</v>
      </c>
      <c r="C202" s="50" t="n">
        <v>9</v>
      </c>
      <c r="D202" s="50" t="n">
        <v>131.83</v>
      </c>
      <c r="E202" s="123" t="n">
        <f aca="false">SUM(січень!E201+лютий!E202)</f>
        <v>83.16</v>
      </c>
      <c r="F202" s="123" t="n">
        <f aca="false">SUM(січень!F201+лютий!F202)</f>
        <v>0</v>
      </c>
      <c r="G202" s="123" t="n">
        <f aca="false">SUM(січень!G201+лютий!G202)</f>
        <v>0</v>
      </c>
      <c r="H202" s="123" t="n">
        <f aca="false">SUM(січень!H201+лютий!H202)</f>
        <v>0</v>
      </c>
      <c r="I202" s="123" t="n">
        <f aca="false">SUM(січень!I201+лютий!I202)</f>
        <v>0</v>
      </c>
      <c r="J202" s="124" t="n">
        <f aca="false">K202/D202</f>
        <v>0.630812409921869</v>
      </c>
      <c r="K202" s="82" t="n">
        <f aca="false">L202+M202+E202</f>
        <v>83.16</v>
      </c>
      <c r="L202" s="83" t="n">
        <f aca="false">F202*1163</f>
        <v>0</v>
      </c>
      <c r="M202" s="83" t="n">
        <f aca="false">G202*9.5</f>
        <v>0</v>
      </c>
    </row>
    <row r="203" customFormat="false" ht="12.8" hidden="false" customHeight="false" outlineLevel="0" collapsed="false">
      <c r="A203" s="49" t="n">
        <v>35</v>
      </c>
      <c r="B203" s="116" t="s">
        <v>181</v>
      </c>
      <c r="C203" s="50" t="n">
        <v>7</v>
      </c>
      <c r="D203" s="50" t="n">
        <v>372.6</v>
      </c>
      <c r="E203" s="123" t="n">
        <f aca="false">SUM(січень!E202+лютий!E203)</f>
        <v>161.71</v>
      </c>
      <c r="F203" s="123" t="n">
        <f aca="false">SUM(січень!F202+лютий!F203)</f>
        <v>0</v>
      </c>
      <c r="G203" s="123" t="n">
        <f aca="false">SUM(січень!G202+лютий!G203)</f>
        <v>0</v>
      </c>
      <c r="H203" s="123" t="n">
        <f aca="false">SUM(січень!H202+лютий!H203)</f>
        <v>0</v>
      </c>
      <c r="I203" s="123" t="n">
        <f aca="false">SUM(січень!I202+лютий!I203)</f>
        <v>0</v>
      </c>
      <c r="J203" s="124" t="n">
        <f aca="false">K203/D203</f>
        <v>0.434004294149222</v>
      </c>
      <c r="K203" s="82" t="n">
        <f aca="false">L203+M203+E203</f>
        <v>161.71</v>
      </c>
      <c r="L203" s="83" t="n">
        <f aca="false">F203*1163</f>
        <v>0</v>
      </c>
      <c r="M203" s="83" t="n">
        <f aca="false">G203*9.5</f>
        <v>0</v>
      </c>
    </row>
    <row r="204" customFormat="false" ht="12.8" hidden="false" customHeight="false" outlineLevel="0" collapsed="false">
      <c r="A204" s="49" t="n">
        <v>36</v>
      </c>
      <c r="B204" s="116" t="s">
        <v>182</v>
      </c>
      <c r="C204" s="50" t="n">
        <v>45</v>
      </c>
      <c r="D204" s="50" t="n">
        <v>140</v>
      </c>
      <c r="E204" s="123" t="n">
        <f aca="false">SUM(січень!E203+лютий!E204)</f>
        <v>26.05</v>
      </c>
      <c r="F204" s="123" t="n">
        <f aca="false">SUM(січень!F203+лютий!F204)</f>
        <v>0</v>
      </c>
      <c r="G204" s="123" t="n">
        <f aca="false">SUM(січень!G203+лютий!G204)</f>
        <v>0</v>
      </c>
      <c r="H204" s="123" t="n">
        <f aca="false">SUM(січень!H203+лютий!H204)</f>
        <v>0</v>
      </c>
      <c r="I204" s="123" t="n">
        <f aca="false">SUM(січень!I203+лютий!I204)</f>
        <v>0</v>
      </c>
      <c r="J204" s="124" t="n">
        <f aca="false">K204/D204</f>
        <v>0.186071428571429</v>
      </c>
      <c r="K204" s="82" t="n">
        <f aca="false">L204+M204+E204</f>
        <v>26.05</v>
      </c>
      <c r="L204" s="83" t="n">
        <f aca="false">F204*1163</f>
        <v>0</v>
      </c>
      <c r="M204" s="83" t="n">
        <f aca="false">G204*9.5</f>
        <v>0</v>
      </c>
    </row>
    <row r="205" customFormat="false" ht="13.8" hidden="false" customHeight="false" outlineLevel="0" collapsed="false">
      <c r="A205" s="62"/>
      <c r="B205" s="63" t="s">
        <v>183</v>
      </c>
      <c r="C205" s="64" t="n">
        <f aca="false">SUM(C169:C204)</f>
        <v>4326</v>
      </c>
      <c r="D205" s="64" t="n">
        <f aca="false">SUM(D169:D204)</f>
        <v>21839.93</v>
      </c>
      <c r="E205" s="64" t="n">
        <f aca="false">SUM(E169:E204)</f>
        <v>66648.33</v>
      </c>
      <c r="F205" s="64" t="n">
        <f aca="false">SUM(F169:F204)</f>
        <v>397.65</v>
      </c>
      <c r="G205" s="64" t="n">
        <f aca="false">SUM(G169:G204)</f>
        <v>8785.35</v>
      </c>
      <c r="H205" s="64" t="n">
        <f aca="false">SUM(H169:H204)</f>
        <v>449.18</v>
      </c>
      <c r="I205" s="64" t="n">
        <f aca="false">SUM(I169:I204)</f>
        <v>10.04</v>
      </c>
      <c r="J205" s="67"/>
      <c r="K205" s="67"/>
      <c r="L205" s="67"/>
      <c r="M205" s="67"/>
    </row>
    <row r="206" customFormat="false" ht="13.8" hidden="false" customHeight="false" outlineLevel="0" collapsed="false">
      <c r="A206" s="62"/>
      <c r="B206" s="63" t="s">
        <v>184</v>
      </c>
      <c r="C206" s="64"/>
      <c r="D206" s="64"/>
      <c r="E206" s="64"/>
      <c r="F206" s="64"/>
      <c r="G206" s="64"/>
      <c r="H206" s="64"/>
      <c r="I206" s="64"/>
      <c r="J206" s="124" t="n">
        <f aca="false">SUM(J169:J204)/36</f>
        <v>21.1005416399769</v>
      </c>
      <c r="K206" s="67"/>
      <c r="L206" s="67"/>
      <c r="M206" s="67"/>
    </row>
    <row r="207" customFormat="false" ht="13.8" hidden="false" customHeight="false" outlineLevel="0" collapsed="false">
      <c r="A207" s="1"/>
      <c r="C207" s="1"/>
      <c r="D207" s="1"/>
      <c r="E207" s="1"/>
      <c r="F207" s="1"/>
      <c r="G207" s="1"/>
      <c r="I207" s="1"/>
      <c r="J207" s="1"/>
      <c r="K207" s="1"/>
      <c r="L207" s="1"/>
      <c r="M207" s="1"/>
    </row>
    <row r="208" customFormat="false" ht="13.8" hidden="false" customHeight="false" outlineLevel="0" collapsed="false">
      <c r="A208" s="1"/>
      <c r="C208" s="1"/>
      <c r="D208" s="1"/>
      <c r="E208" s="1"/>
      <c r="F208" s="1"/>
      <c r="G208" s="1"/>
      <c r="I208" s="1"/>
      <c r="J208" s="1"/>
      <c r="K208" s="1"/>
      <c r="L208" s="1"/>
      <c r="M208" s="1"/>
    </row>
    <row r="209" customFormat="false" ht="23.85" hidden="false" customHeight="true" outlineLevel="0" collapsed="false">
      <c r="A209" s="4" t="s">
        <v>1</v>
      </c>
      <c r="B209" s="5" t="s">
        <v>2</v>
      </c>
      <c r="C209" s="5" t="s">
        <v>3</v>
      </c>
      <c r="D209" s="5" t="s">
        <v>4</v>
      </c>
      <c r="E209" s="5" t="s">
        <v>5</v>
      </c>
      <c r="F209" s="5"/>
      <c r="G209" s="5"/>
      <c r="H209" s="5"/>
      <c r="I209" s="5"/>
      <c r="J209" s="5" t="s">
        <v>6</v>
      </c>
      <c r="K209" s="5" t="s">
        <v>7</v>
      </c>
      <c r="L209" s="5"/>
      <c r="M209" s="5"/>
    </row>
    <row r="210" customFormat="false" ht="46.25" hidden="false" customHeight="false" outlineLevel="0" collapsed="false">
      <c r="A210" s="4"/>
      <c r="B210" s="5"/>
      <c r="C210" s="5"/>
      <c r="D210" s="5"/>
      <c r="E210" s="5" t="s">
        <v>8</v>
      </c>
      <c r="F210" s="5" t="s">
        <v>9</v>
      </c>
      <c r="G210" s="5" t="s">
        <v>10</v>
      </c>
      <c r="H210" s="5" t="s">
        <v>11</v>
      </c>
      <c r="I210" s="5" t="s">
        <v>12</v>
      </c>
      <c r="J210" s="5"/>
      <c r="K210" s="5" t="s">
        <v>13</v>
      </c>
      <c r="L210" s="5" t="s">
        <v>14</v>
      </c>
      <c r="M210" s="5" t="s">
        <v>15</v>
      </c>
    </row>
    <row r="211" customFormat="false" ht="13.8" hidden="false" customHeight="false" outlineLevel="0" collapsed="false">
      <c r="A211" s="101" t="s">
        <v>185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customFormat="false" ht="13.8" hidden="false" customHeight="false" outlineLevel="0" collapsed="false">
      <c r="A212" s="86" t="n">
        <v>1</v>
      </c>
      <c r="B212" s="87" t="s">
        <v>186</v>
      </c>
      <c r="C212" s="88" t="n">
        <v>61</v>
      </c>
      <c r="D212" s="88" t="n">
        <v>861</v>
      </c>
      <c r="E212" s="117" t="n">
        <f aca="false">SUM(січень!E211+лютий!E212)</f>
        <v>21098.92</v>
      </c>
      <c r="F212" s="117" t="n">
        <f aca="false">SUM(січень!F211+лютий!F212)</f>
        <v>0</v>
      </c>
      <c r="G212" s="117" t="n">
        <f aca="false">SUM(січень!G211+лютий!G212)</f>
        <v>4602.02</v>
      </c>
      <c r="H212" s="117" t="n">
        <f aca="false">SUM(січень!H211+лютий!H212)</f>
        <v>45</v>
      </c>
      <c r="I212" s="117" t="n">
        <f aca="false">SUM(січень!I211+лютий!I212)</f>
        <v>0</v>
      </c>
      <c r="J212" s="125" t="n">
        <f aca="false">K212/D212</f>
        <v>75.2823577235772</v>
      </c>
      <c r="K212" s="90" t="n">
        <f aca="false">L212+M212+E212</f>
        <v>64818.11</v>
      </c>
      <c r="L212" s="90" t="n">
        <f aca="false">F212*1163</f>
        <v>0</v>
      </c>
      <c r="M212" s="90" t="n">
        <f aca="false">G212*9.5</f>
        <v>43719.19</v>
      </c>
    </row>
    <row r="213" customFormat="false" ht="12.8" hidden="false" customHeight="false" outlineLevel="0" collapsed="false">
      <c r="A213" s="49" t="n">
        <v>2</v>
      </c>
      <c r="B213" s="87" t="s">
        <v>189</v>
      </c>
      <c r="C213" s="88" t="n">
        <v>1000</v>
      </c>
      <c r="D213" s="88" t="n">
        <v>2559.06</v>
      </c>
      <c r="E213" s="117" t="n">
        <f aca="false">SUM(січень!E214+лютий!E215)</f>
        <v>23038.1</v>
      </c>
      <c r="F213" s="117" t="n">
        <f aca="false">SUM(січень!F214+лютий!F215)</f>
        <v>136.42</v>
      </c>
      <c r="G213" s="117" t="n">
        <f aca="false">SUM(січень!G214+лютий!G215)</f>
        <v>0</v>
      </c>
      <c r="H213" s="117" t="n">
        <f aca="false">SUM(січень!H214+лютий!H215)</f>
        <v>1187.04</v>
      </c>
      <c r="I213" s="117" t="n">
        <f aca="false">SUM(січень!I214+лютий!I215)</f>
        <v>0</v>
      </c>
      <c r="J213" s="125" t="n">
        <f aca="false">K213/D213</f>
        <v>71.0005079990309</v>
      </c>
      <c r="K213" s="90" t="n">
        <f aca="false">L213+M213+E213</f>
        <v>181694.56</v>
      </c>
      <c r="L213" s="90" t="n">
        <f aca="false">F213*1163</f>
        <v>158656.46</v>
      </c>
      <c r="M213" s="90" t="n">
        <f aca="false">G213*9.5</f>
        <v>0</v>
      </c>
    </row>
    <row r="214" customFormat="false" ht="12.8" hidden="false" customHeight="false" outlineLevel="0" collapsed="false">
      <c r="A214" s="49" t="n">
        <v>3</v>
      </c>
      <c r="B214" s="87" t="s">
        <v>187</v>
      </c>
      <c r="C214" s="88" t="n">
        <v>80</v>
      </c>
      <c r="D214" s="88" t="n">
        <v>232.1</v>
      </c>
      <c r="E214" s="117" t="n">
        <f aca="false">SUM(січень!E212+лютий!E213)</f>
        <v>130.28</v>
      </c>
      <c r="F214" s="117" t="n">
        <f aca="false">SUM(січень!F212+лютий!F213)</f>
        <v>12.31</v>
      </c>
      <c r="G214" s="117" t="n">
        <f aca="false">SUM(січень!G212+лютий!G213)</f>
        <v>0</v>
      </c>
      <c r="H214" s="117" t="n">
        <f aca="false">SUM(січень!H212+лютий!H213)</f>
        <v>6</v>
      </c>
      <c r="I214" s="117" t="n">
        <f aca="false">SUM(січень!I212+лютий!I213)</f>
        <v>0</v>
      </c>
      <c r="J214" s="125" t="n">
        <f aca="false">K214/D214</f>
        <v>62.2439034898751</v>
      </c>
      <c r="K214" s="90" t="n">
        <f aca="false">L214+M214+E214</f>
        <v>14446.81</v>
      </c>
      <c r="L214" s="90" t="n">
        <f aca="false">F214*1163</f>
        <v>14316.53</v>
      </c>
      <c r="M214" s="90" t="n">
        <f aca="false">G214*9.5</f>
        <v>0</v>
      </c>
    </row>
    <row r="215" customFormat="false" ht="12.8" hidden="false" customHeight="false" outlineLevel="0" collapsed="false">
      <c r="A215" s="49" t="n">
        <v>4</v>
      </c>
      <c r="B215" s="87" t="s">
        <v>188</v>
      </c>
      <c r="C215" s="88" t="n">
        <v>193</v>
      </c>
      <c r="D215" s="88" t="n">
        <v>1427.58</v>
      </c>
      <c r="E215" s="117" t="n">
        <f aca="false">SUM(січень!E213+лютий!E214)</f>
        <v>28877.31</v>
      </c>
      <c r="F215" s="117" t="n">
        <f aca="false">SUM(січень!F213+лютий!F214)</f>
        <v>46.73</v>
      </c>
      <c r="G215" s="117" t="n">
        <f aca="false">SUM(січень!G213+лютий!G214)</f>
        <v>0</v>
      </c>
      <c r="H215" s="117" t="n">
        <f aca="false">SUM(січень!H213+лютий!H214)</f>
        <v>74.74</v>
      </c>
      <c r="I215" s="117" t="n">
        <f aca="false">SUM(січень!I213+лютий!I214)</f>
        <v>17.14</v>
      </c>
      <c r="J215" s="125" t="n">
        <f aca="false">K215/D215</f>
        <v>58.2974684430995</v>
      </c>
      <c r="K215" s="90" t="n">
        <f aca="false">L215+M215+E215</f>
        <v>83224.3</v>
      </c>
      <c r="L215" s="90" t="n">
        <f aca="false">F215*1163</f>
        <v>54346.99</v>
      </c>
      <c r="M215" s="90" t="n">
        <f aca="false">G215*9.5</f>
        <v>0</v>
      </c>
    </row>
    <row r="216" customFormat="false" ht="12.8" hidden="false" customHeight="false" outlineLevel="0" collapsed="false">
      <c r="A216" s="49" t="n">
        <v>5</v>
      </c>
      <c r="B216" s="87" t="s">
        <v>190</v>
      </c>
      <c r="C216" s="88" t="n">
        <v>60</v>
      </c>
      <c r="D216" s="88" t="n">
        <v>217</v>
      </c>
      <c r="E216" s="117" t="n">
        <f aca="false">SUM(січень!E215+лютий!E216)</f>
        <v>878.59</v>
      </c>
      <c r="F216" s="117" t="n">
        <f aca="false">SUM(січень!F215+лютий!F216)</f>
        <v>8.49</v>
      </c>
      <c r="G216" s="117" t="n">
        <f aca="false">SUM(січень!G215+лютий!G216)</f>
        <v>0</v>
      </c>
      <c r="H216" s="117" t="n">
        <f aca="false">SUM(січень!H215+лютий!H216)</f>
        <v>5</v>
      </c>
      <c r="I216" s="117" t="n">
        <f aca="false">SUM(січень!I215+лютий!I216)</f>
        <v>1</v>
      </c>
      <c r="J216" s="125" t="n">
        <f aca="false">K216/D216</f>
        <v>49.5505069124424</v>
      </c>
      <c r="K216" s="90" t="n">
        <f aca="false">L216+M216+E216</f>
        <v>10752.46</v>
      </c>
      <c r="L216" s="90" t="n">
        <f aca="false">F216*1163</f>
        <v>9873.87</v>
      </c>
      <c r="M216" s="90" t="n">
        <f aca="false">G216*9.5</f>
        <v>0</v>
      </c>
    </row>
    <row r="217" customFormat="false" ht="12.8" hidden="false" customHeight="false" outlineLevel="0" collapsed="false">
      <c r="A217" s="49" t="n">
        <v>6</v>
      </c>
      <c r="B217" s="87" t="s">
        <v>191</v>
      </c>
      <c r="C217" s="88" t="n">
        <v>280</v>
      </c>
      <c r="D217" s="88" t="n">
        <v>1546.1</v>
      </c>
      <c r="E217" s="117" t="n">
        <f aca="false">SUM(січень!E216+лютий!E217)</f>
        <v>22556.62</v>
      </c>
      <c r="F217" s="117" t="n">
        <f aca="false">SUM(січень!F216+лютий!F217)</f>
        <v>0</v>
      </c>
      <c r="G217" s="117" t="n">
        <f aca="false">SUM(січень!G216+лютий!G217)</f>
        <v>0</v>
      </c>
      <c r="H217" s="117" t="n">
        <f aca="false">SUM(січень!H216+лютий!H217)</f>
        <v>94.93</v>
      </c>
      <c r="I217" s="117" t="n">
        <f aca="false">SUM(січень!I216+лютий!I217)</f>
        <v>0</v>
      </c>
      <c r="J217" s="125" t="n">
        <f aca="false">K217/D217</f>
        <v>14.5893667938684</v>
      </c>
      <c r="K217" s="90" t="n">
        <f aca="false">L217+M217+E217</f>
        <v>22556.62</v>
      </c>
      <c r="L217" s="90" t="n">
        <f aca="false">F217*1163</f>
        <v>0</v>
      </c>
      <c r="M217" s="90" t="n">
        <f aca="false">G217*9.5</f>
        <v>0</v>
      </c>
    </row>
    <row r="218" customFormat="false" ht="12.8" hidden="false" customHeight="false" outlineLevel="0" collapsed="false">
      <c r="A218" s="49" t="n">
        <v>7</v>
      </c>
      <c r="B218" s="87" t="s">
        <v>192</v>
      </c>
      <c r="C218" s="88"/>
      <c r="D218" s="88" t="n">
        <v>121.6</v>
      </c>
      <c r="E218" s="117" t="n">
        <f aca="false">SUM(січень!E217+лютий!E218)</f>
        <v>150</v>
      </c>
      <c r="F218" s="117" t="n">
        <f aca="false">SUM(січень!F217+лютий!F218)</f>
        <v>0</v>
      </c>
      <c r="G218" s="117" t="n">
        <f aca="false">SUM(січень!G217+лютий!G218)</f>
        <v>0</v>
      </c>
      <c r="H218" s="117" t="n">
        <f aca="false">SUM(січень!H217+лютий!H218)</f>
        <v>0</v>
      </c>
      <c r="I218" s="117" t="n">
        <f aca="false">SUM(січень!I217+лютий!I218)</f>
        <v>0</v>
      </c>
      <c r="J218" s="125" t="n">
        <f aca="false">K218/D218</f>
        <v>1.23355263157895</v>
      </c>
      <c r="K218" s="90" t="n">
        <f aca="false">L218+M218+E218</f>
        <v>150</v>
      </c>
      <c r="L218" s="90" t="n">
        <f aca="false">F218*1163</f>
        <v>0</v>
      </c>
      <c r="M218" s="90" t="n">
        <f aca="false">G218*9.5</f>
        <v>0</v>
      </c>
    </row>
    <row r="219" customFormat="false" ht="12.8" hidden="false" customHeight="false" outlineLevel="0" collapsed="false">
      <c r="A219" s="49" t="n">
        <v>8</v>
      </c>
      <c r="B219" s="87" t="s">
        <v>193</v>
      </c>
      <c r="C219" s="88" t="n">
        <v>80</v>
      </c>
      <c r="D219" s="88" t="n">
        <v>213.7</v>
      </c>
      <c r="E219" s="117" t="n">
        <f aca="false">SUM(січень!E218+лютий!E219)</f>
        <v>245.76</v>
      </c>
      <c r="F219" s="117" t="n">
        <f aca="false">SUM(січень!F218+лютий!F219)</f>
        <v>0</v>
      </c>
      <c r="G219" s="117" t="n">
        <f aca="false">SUM(січень!G218+лютий!G219)</f>
        <v>0</v>
      </c>
      <c r="H219" s="117" t="n">
        <f aca="false">SUM(січень!H218+лютий!H219)</f>
        <v>7</v>
      </c>
      <c r="I219" s="117" t="n">
        <f aca="false">SUM(січень!I218+лютий!I219)</f>
        <v>2</v>
      </c>
      <c r="J219" s="125" t="n">
        <f aca="false">K219/D219</f>
        <v>1.15002339728592</v>
      </c>
      <c r="K219" s="90" t="n">
        <f aca="false">L219+M219+E219</f>
        <v>245.76</v>
      </c>
      <c r="L219" s="90" t="n">
        <f aca="false">F219*1163</f>
        <v>0</v>
      </c>
      <c r="M219" s="90" t="n">
        <f aca="false">G219*9.5</f>
        <v>0</v>
      </c>
    </row>
    <row r="220" customFormat="false" ht="12.8" hidden="false" customHeight="false" outlineLevel="0" collapsed="false">
      <c r="A220" s="49" t="n">
        <v>9</v>
      </c>
      <c r="B220" s="87" t="s">
        <v>194</v>
      </c>
      <c r="C220" s="88" t="n">
        <v>40</v>
      </c>
      <c r="D220" s="88" t="n">
        <v>173.8</v>
      </c>
      <c r="E220" s="117" t="n">
        <f aca="false">SUM(січень!E219+лютий!E220)</f>
        <v>98.43</v>
      </c>
      <c r="F220" s="117" t="n">
        <f aca="false">SUM(січень!F219+лютий!F220)</f>
        <v>0</v>
      </c>
      <c r="G220" s="117" t="n">
        <f aca="false">SUM(січень!G219+лютий!G220)</f>
        <v>0</v>
      </c>
      <c r="H220" s="117" t="n">
        <f aca="false">SUM(січень!H219+лютий!H220)</f>
        <v>2</v>
      </c>
      <c r="I220" s="117" t="n">
        <f aca="false">SUM(січень!I219+лютий!I220)</f>
        <v>0</v>
      </c>
      <c r="J220" s="125" t="n">
        <f aca="false">K220/D220</f>
        <v>0.566340621403913</v>
      </c>
      <c r="K220" s="90" t="n">
        <f aca="false">L220+M220+E220</f>
        <v>98.43</v>
      </c>
      <c r="L220" s="90" t="n">
        <f aca="false">F220*1163</f>
        <v>0</v>
      </c>
      <c r="M220" s="90" t="n">
        <f aca="false">G220*9.5</f>
        <v>0</v>
      </c>
    </row>
    <row r="221" customFormat="false" ht="12.8" hidden="false" customHeight="false" outlineLevel="0" collapsed="false">
      <c r="A221" s="49" t="n">
        <v>10</v>
      </c>
      <c r="B221" s="87" t="s">
        <v>195</v>
      </c>
      <c r="C221" s="88" t="n">
        <v>25</v>
      </c>
      <c r="D221" s="88" t="n">
        <v>175.6</v>
      </c>
      <c r="E221" s="117" t="n">
        <f aca="false">SUM(січень!E220+лютий!E221)</f>
        <v>27</v>
      </c>
      <c r="F221" s="117" t="n">
        <f aca="false">SUM(січень!F220+лютий!F221)</f>
        <v>0</v>
      </c>
      <c r="G221" s="117" t="n">
        <f aca="false">SUM(січень!G220+лютий!G221)</f>
        <v>0</v>
      </c>
      <c r="H221" s="117" t="n">
        <f aca="false">SUM(січень!H220+лютий!H221)</f>
        <v>0</v>
      </c>
      <c r="I221" s="117" t="n">
        <f aca="false">SUM(січень!I220+лютий!I221)</f>
        <v>0</v>
      </c>
      <c r="J221" s="125" t="n">
        <f aca="false">K221/D221</f>
        <v>0.15375854214123</v>
      </c>
      <c r="K221" s="90" t="n">
        <f aca="false">L221+M221+E221</f>
        <v>27</v>
      </c>
      <c r="L221" s="90" t="n">
        <f aca="false">F221*1163</f>
        <v>0</v>
      </c>
      <c r="M221" s="90" t="n">
        <f aca="false">G221*9.5</f>
        <v>0</v>
      </c>
    </row>
    <row r="222" customFormat="false" ht="12.8" hidden="false" customHeight="false" outlineLevel="0" collapsed="false">
      <c r="A222" s="49" t="n">
        <v>11</v>
      </c>
      <c r="B222" s="87" t="s">
        <v>205</v>
      </c>
      <c r="C222" s="88" t="n">
        <v>20</v>
      </c>
      <c r="D222" s="88" t="n">
        <v>94.55</v>
      </c>
      <c r="E222" s="117" t="n">
        <f aca="false">SUM(лютий!E223)</f>
        <v>8</v>
      </c>
      <c r="F222" s="117" t="n">
        <f aca="false">SUM(лютий!F223)</f>
        <v>0</v>
      </c>
      <c r="G222" s="117" t="n">
        <f aca="false">SUM(лютий!G223)</f>
        <v>0</v>
      </c>
      <c r="H222" s="117" t="n">
        <f aca="false">SUM(лютий!H223)</f>
        <v>0</v>
      </c>
      <c r="I222" s="117" t="n">
        <f aca="false">SUM(лютий!I223)</f>
        <v>0</v>
      </c>
      <c r="J222" s="125" t="n">
        <f aca="false">K222/D222</f>
        <v>0.0846113167636171</v>
      </c>
      <c r="K222" s="90" t="n">
        <f aca="false">L222+M222+E222</f>
        <v>8</v>
      </c>
      <c r="L222" s="90" t="n">
        <f aca="false">F222*1163</f>
        <v>0</v>
      </c>
      <c r="M222" s="90" t="n">
        <f aca="false">G222*9.5</f>
        <v>0</v>
      </c>
    </row>
    <row r="223" customFormat="false" ht="12.8" hidden="false" customHeight="false" outlineLevel="0" collapsed="false">
      <c r="A223" s="49" t="n">
        <v>12</v>
      </c>
      <c r="B223" s="87" t="s">
        <v>196</v>
      </c>
      <c r="C223" s="88" t="n">
        <v>25</v>
      </c>
      <c r="D223" s="88" t="n">
        <v>98.1</v>
      </c>
      <c r="E223" s="117" t="n">
        <f aca="false">SUM(січень!E221+лютий!E222)</f>
        <v>0</v>
      </c>
      <c r="F223" s="117" t="n">
        <f aca="false">SUM(січень!F221+лютий!F222)</f>
        <v>0</v>
      </c>
      <c r="G223" s="117" t="n">
        <f aca="false">SUM(січень!G221+лютий!G222)</f>
        <v>0</v>
      </c>
      <c r="H223" s="117" t="n">
        <f aca="false">SUM(січень!H221+лютий!H222)</f>
        <v>4</v>
      </c>
      <c r="I223" s="117" t="n">
        <f aca="false">SUM(січень!I221+лютий!I222)</f>
        <v>0</v>
      </c>
      <c r="J223" s="125" t="n">
        <f aca="false">K223/D223</f>
        <v>0</v>
      </c>
      <c r="K223" s="90" t="n">
        <f aca="false">L223+M223+E223</f>
        <v>0</v>
      </c>
      <c r="L223" s="90" t="n">
        <f aca="false">F223*1163</f>
        <v>0</v>
      </c>
      <c r="M223" s="90" t="n">
        <f aca="false">G223*9.5</f>
        <v>0</v>
      </c>
    </row>
    <row r="224" customFormat="false" ht="13.8" hidden="false" customHeight="false" outlineLevel="0" collapsed="false">
      <c r="A224" s="62"/>
      <c r="B224" s="63" t="s">
        <v>183</v>
      </c>
      <c r="C224" s="64" t="n">
        <f aca="false">SUM(C212:C223)</f>
        <v>1864</v>
      </c>
      <c r="D224" s="64" t="n">
        <f aca="false">SUM(D212:D223)</f>
        <v>7720.19</v>
      </c>
      <c r="E224" s="64" t="n">
        <f aca="false">SUM(E212:E223)</f>
        <v>97109.01</v>
      </c>
      <c r="F224" s="64" t="n">
        <f aca="false">SUM(F212:F223)</f>
        <v>203.95</v>
      </c>
      <c r="G224" s="92" t="n">
        <f aca="false">SUM(G212:G223)</f>
        <v>4602.02</v>
      </c>
      <c r="H224" s="64" t="n">
        <f aca="false">SUM(H212:H223)</f>
        <v>1425.71</v>
      </c>
      <c r="I224" s="64" t="n">
        <f aca="false">SUM(I212:I223)</f>
        <v>20.14</v>
      </c>
      <c r="J224" s="67"/>
      <c r="K224" s="67"/>
      <c r="L224" s="93"/>
      <c r="M224" s="67"/>
    </row>
    <row r="225" customFormat="false" ht="13.8" hidden="false" customHeight="false" outlineLevel="0" collapsed="false">
      <c r="A225" s="62"/>
      <c r="B225" s="63" t="s">
        <v>184</v>
      </c>
      <c r="C225" s="64"/>
      <c r="D225" s="64"/>
      <c r="E225" s="64"/>
      <c r="F225" s="64"/>
      <c r="G225" s="67"/>
      <c r="H225" s="64"/>
      <c r="I225" s="67"/>
      <c r="J225" s="124" t="n">
        <f aca="false">SUM(J212:J223)/12</f>
        <v>27.8460331559223</v>
      </c>
      <c r="K225" s="67"/>
      <c r="L225" s="67"/>
      <c r="M225" s="67"/>
    </row>
    <row r="226" customFormat="false" ht="13.8" hidden="false" customHeight="false" outlineLevel="0" collapsed="false">
      <c r="A226" s="1"/>
      <c r="C226" s="1"/>
      <c r="D226" s="1"/>
      <c r="E226" s="1"/>
      <c r="F226" s="1"/>
      <c r="G226" s="1"/>
      <c r="I226" s="1"/>
      <c r="J226" s="1"/>
      <c r="K226" s="1"/>
      <c r="L226" s="1"/>
      <c r="M226" s="1"/>
    </row>
    <row r="227" customFormat="false" ht="13.8" hidden="false" customHeight="false" outlineLevel="0" collapsed="false">
      <c r="A227" s="1"/>
      <c r="C227" s="1"/>
      <c r="D227" s="1"/>
      <c r="E227" s="1"/>
      <c r="F227" s="1"/>
      <c r="G227" s="1"/>
      <c r="I227" s="1"/>
      <c r="J227" s="1"/>
      <c r="K227" s="1"/>
      <c r="L227" s="1"/>
      <c r="M227" s="1"/>
    </row>
    <row r="228" customFormat="false" ht="23.85" hidden="false" customHeight="true" outlineLevel="0" collapsed="false">
      <c r="A228" s="4" t="s">
        <v>1</v>
      </c>
      <c r="B228" s="5" t="s">
        <v>2</v>
      </c>
      <c r="C228" s="5" t="s">
        <v>3</v>
      </c>
      <c r="D228" s="5" t="s">
        <v>4</v>
      </c>
      <c r="E228" s="5" t="s">
        <v>5</v>
      </c>
      <c r="F228" s="5"/>
      <c r="G228" s="5"/>
      <c r="H228" s="5"/>
      <c r="I228" s="5"/>
      <c r="J228" s="5" t="s">
        <v>6</v>
      </c>
      <c r="K228" s="5" t="s">
        <v>7</v>
      </c>
      <c r="L228" s="5"/>
      <c r="M228" s="5"/>
    </row>
    <row r="229" customFormat="false" ht="46.25" hidden="false" customHeight="false" outlineLevel="0" collapsed="false">
      <c r="A229" s="4"/>
      <c r="B229" s="5"/>
      <c r="C229" s="5"/>
      <c r="D229" s="5"/>
      <c r="E229" s="5" t="s">
        <v>8</v>
      </c>
      <c r="F229" s="5" t="s">
        <v>9</v>
      </c>
      <c r="G229" s="5" t="s">
        <v>10</v>
      </c>
      <c r="H229" s="5" t="s">
        <v>11</v>
      </c>
      <c r="I229" s="5" t="s">
        <v>12</v>
      </c>
      <c r="J229" s="5"/>
      <c r="K229" s="5" t="s">
        <v>13</v>
      </c>
      <c r="L229" s="5" t="s">
        <v>14</v>
      </c>
      <c r="M229" s="5" t="s">
        <v>15</v>
      </c>
    </row>
    <row r="230" customFormat="false" ht="13.8" hidden="false" customHeight="false" outlineLevel="0" collapsed="false">
      <c r="A230" s="101" t="s">
        <v>197</v>
      </c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customFormat="false" ht="23.85" hidden="false" customHeight="false" outlineLevel="0" collapsed="false">
      <c r="A231" s="9" t="n">
        <v>1</v>
      </c>
      <c r="B231" s="116" t="s">
        <v>198</v>
      </c>
      <c r="C231" s="50" t="n">
        <v>871</v>
      </c>
      <c r="D231" s="50" t="n">
        <v>9941.8</v>
      </c>
      <c r="E231" s="113" t="n">
        <f aca="false">SUM(січень!E229+лютий!E231)</f>
        <v>21844.5</v>
      </c>
      <c r="F231" s="113" t="n">
        <f aca="false">SUM(січень!F229+лютий!F231)</f>
        <v>336.9</v>
      </c>
      <c r="G231" s="113" t="n">
        <f aca="false">SUM(січень!G229+лютий!G231)</f>
        <v>0</v>
      </c>
      <c r="H231" s="113" t="n">
        <f aca="false">SUM(січень!H229+лютий!H231)</f>
        <v>842.27</v>
      </c>
      <c r="I231" s="113" t="n">
        <f aca="false">SUM(січень!I229+лютий!I231)</f>
        <v>0</v>
      </c>
      <c r="J231" s="126" t="n">
        <f aca="false">K231/D231</f>
        <v>41.6080790198958</v>
      </c>
      <c r="K231" s="96" t="n">
        <f aca="false">L231+M231+E231</f>
        <v>413659.2</v>
      </c>
      <c r="L231" s="96" t="n">
        <f aca="false">F231*1163</f>
        <v>391814.7</v>
      </c>
      <c r="M231" s="96" t="n">
        <f aca="false">G231*9.5</f>
        <v>0</v>
      </c>
    </row>
    <row r="232" customFormat="false" ht="23.85" hidden="false" customHeight="false" outlineLevel="0" collapsed="false">
      <c r="A232" s="9" t="n">
        <v>2</v>
      </c>
      <c r="B232" s="116" t="s">
        <v>199</v>
      </c>
      <c r="C232" s="50" t="n">
        <v>875</v>
      </c>
      <c r="D232" s="50" t="n">
        <v>4538.7</v>
      </c>
      <c r="E232" s="113" t="n">
        <f aca="false">SUM(січень!E230+лютий!E232)</f>
        <v>22053.07</v>
      </c>
      <c r="F232" s="113" t="n">
        <f aca="false">SUM(січень!F230+лютий!F232)</f>
        <v>121.92</v>
      </c>
      <c r="G232" s="113" t="n">
        <f aca="false">SUM(січень!G230+лютий!G232)</f>
        <v>0</v>
      </c>
      <c r="H232" s="113" t="n">
        <f aca="false">SUM(січень!H230+лютий!H232)</f>
        <v>518.94</v>
      </c>
      <c r="I232" s="113" t="n">
        <f aca="false">SUM(січень!I230+лютий!I232)</f>
        <v>184.11</v>
      </c>
      <c r="J232" s="126" t="n">
        <f aca="false">K232/D232</f>
        <v>36.0997708594972</v>
      </c>
      <c r="K232" s="96" t="n">
        <f aca="false">L232+M232+E232</f>
        <v>163846.03</v>
      </c>
      <c r="L232" s="96" t="n">
        <f aca="false">F232*1163</f>
        <v>141792.96</v>
      </c>
      <c r="M232" s="96" t="n">
        <f aca="false">G232*9.5</f>
        <v>0</v>
      </c>
    </row>
    <row r="233" customFormat="false" ht="23.85" hidden="false" customHeight="false" outlineLevel="0" collapsed="false">
      <c r="A233" s="9" t="n">
        <v>3</v>
      </c>
      <c r="B233" s="116" t="s">
        <v>200</v>
      </c>
      <c r="C233" s="50" t="n">
        <v>2425</v>
      </c>
      <c r="D233" s="50" t="n">
        <v>12788.2</v>
      </c>
      <c r="E233" s="113" t="n">
        <f aca="false">SUM(січень!E231+лютий!E233)</f>
        <v>31037.88</v>
      </c>
      <c r="F233" s="113" t="n">
        <f aca="false">SUM(січень!F231+лютий!F233)</f>
        <v>355.14</v>
      </c>
      <c r="G233" s="113" t="n">
        <f aca="false">SUM(січень!G231+лютий!G233)</f>
        <v>16.23</v>
      </c>
      <c r="H233" s="113" t="n">
        <f aca="false">SUM(січень!H231+лютий!H233)</f>
        <v>728.9</v>
      </c>
      <c r="I233" s="113" t="n">
        <f aca="false">SUM(січень!I231+лютий!I233)</f>
        <v>0</v>
      </c>
      <c r="J233" s="126" t="n">
        <f aca="false">K233/D233</f>
        <v>34.7367014122394</v>
      </c>
      <c r="K233" s="96" t="n">
        <f aca="false">L233+M233+E233</f>
        <v>444219.885</v>
      </c>
      <c r="L233" s="96" t="n">
        <f aca="false">F233*1163</f>
        <v>413027.82</v>
      </c>
      <c r="M233" s="96" t="n">
        <f aca="false">G233*9.5</f>
        <v>154.185</v>
      </c>
    </row>
    <row r="234" customFormat="false" ht="12.8" hidden="false" customHeight="false" outlineLevel="0" collapsed="false">
      <c r="A234" s="9" t="n">
        <v>4</v>
      </c>
      <c r="B234" s="116" t="s">
        <v>201</v>
      </c>
      <c r="C234" s="50" t="n">
        <v>2028</v>
      </c>
      <c r="D234" s="50" t="n">
        <v>8780.4</v>
      </c>
      <c r="E234" s="113" t="n">
        <f aca="false">SUM(січень!E232+лютий!E234)</f>
        <v>38398.03</v>
      </c>
      <c r="F234" s="113" t="n">
        <f aca="false">SUM(січень!F232+лютий!F234)</f>
        <v>56.48</v>
      </c>
      <c r="G234" s="113" t="n">
        <f aca="false">SUM(січень!G232+лютий!G234)</f>
        <v>16335.75</v>
      </c>
      <c r="H234" s="113" t="n">
        <f aca="false">SUM(січень!H232+лютий!H234)</f>
        <v>720.09</v>
      </c>
      <c r="I234" s="113" t="n">
        <f aca="false">SUM(січень!I232+лютий!I234)</f>
        <v>231.41</v>
      </c>
      <c r="J234" s="126" t="n">
        <f aca="false">K234/D234</f>
        <v>29.5287111065555</v>
      </c>
      <c r="K234" s="96" t="n">
        <f aca="false">L234+M234+E234</f>
        <v>259273.895</v>
      </c>
      <c r="L234" s="96" t="n">
        <f aca="false">F234*1163</f>
        <v>65686.24</v>
      </c>
      <c r="M234" s="96" t="n">
        <f aca="false">G234*9.5</f>
        <v>155189.625</v>
      </c>
    </row>
    <row r="235" customFormat="false" ht="12.8" hidden="false" customHeight="false" outlineLevel="0" collapsed="false">
      <c r="A235" s="9" t="n">
        <v>5</v>
      </c>
      <c r="B235" s="116" t="s">
        <v>202</v>
      </c>
      <c r="C235" s="50" t="n">
        <v>1332</v>
      </c>
      <c r="D235" s="50" t="n">
        <v>11092.1</v>
      </c>
      <c r="E235" s="113" t="n">
        <f aca="false">SUM(січень!E233+лютий!E235)</f>
        <v>62698.83</v>
      </c>
      <c r="F235" s="113" t="n">
        <f aca="false">SUM(січень!F233+лютий!F235)</f>
        <v>136.4</v>
      </c>
      <c r="G235" s="113" t="n">
        <f aca="false">SUM(січень!G233+лютий!G235)</f>
        <v>0</v>
      </c>
      <c r="H235" s="113" t="n">
        <f aca="false">SUM(січень!H233+лютий!H235)</f>
        <v>1020.82</v>
      </c>
      <c r="I235" s="113" t="n">
        <f aca="false">SUM(січень!I233+лютий!I235)</f>
        <v>158.52</v>
      </c>
      <c r="J235" s="126" t="n">
        <f aca="false">K235/D235</f>
        <v>19.9540240351241</v>
      </c>
      <c r="K235" s="96" t="n">
        <f aca="false">L235+M235+E235</f>
        <v>221332.03</v>
      </c>
      <c r="L235" s="96" t="n">
        <f aca="false">F235*1163</f>
        <v>158633.2</v>
      </c>
      <c r="M235" s="96" t="n">
        <f aca="false">G235*9.5</f>
        <v>0</v>
      </c>
    </row>
    <row r="236" customFormat="false" ht="13.8" hidden="false" customHeight="false" outlineLevel="0" collapsed="false">
      <c r="A236" s="32"/>
      <c r="B236" s="27" t="s">
        <v>183</v>
      </c>
      <c r="C236" s="28" t="n">
        <f aca="false">SUM(C231:C235)</f>
        <v>7531</v>
      </c>
      <c r="D236" s="28" t="n">
        <f aca="false">SUM(D231:D235)</f>
        <v>47141.2</v>
      </c>
      <c r="E236" s="28" t="n">
        <f aca="false">SUM(E231:E235)</f>
        <v>176032.31</v>
      </c>
      <c r="F236" s="28" t="n">
        <f aca="false">SUM(F231:F235)</f>
        <v>1006.84</v>
      </c>
      <c r="G236" s="28" t="n">
        <f aca="false">SUM(G231:G235)</f>
        <v>16351.98</v>
      </c>
      <c r="H236" s="28" t="n">
        <f aca="false">SUM(H231:H235)</f>
        <v>3831.02</v>
      </c>
      <c r="I236" s="28" t="n">
        <f aca="false">SUM(I231:I235)</f>
        <v>574.04</v>
      </c>
      <c r="J236" s="31"/>
      <c r="K236" s="31"/>
      <c r="L236" s="31"/>
      <c r="M236" s="31"/>
    </row>
    <row r="237" customFormat="false" ht="13.8" hidden="false" customHeight="false" outlineLevel="0" collapsed="false">
      <c r="A237" s="32"/>
      <c r="B237" s="27" t="s">
        <v>184</v>
      </c>
      <c r="C237" s="28"/>
      <c r="D237" s="28"/>
      <c r="E237" s="28"/>
      <c r="F237" s="28"/>
      <c r="G237" s="28"/>
      <c r="H237" s="28"/>
      <c r="I237" s="28"/>
      <c r="J237" s="126" t="n">
        <f aca="false">SUM(J231:J235)/5</f>
        <v>32.3854572866624</v>
      </c>
      <c r="K237" s="31"/>
      <c r="L237" s="31"/>
      <c r="M237" s="31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2:A143"/>
    <mergeCell ref="B142:B143"/>
    <mergeCell ref="C142:C143"/>
    <mergeCell ref="D142:D143"/>
    <mergeCell ref="E142:I142"/>
    <mergeCell ref="J142:J143"/>
    <mergeCell ref="K142:M142"/>
    <mergeCell ref="A144:M144"/>
    <mergeCell ref="A166:A167"/>
    <mergeCell ref="B166:B167"/>
    <mergeCell ref="C166:C167"/>
    <mergeCell ref="D166:D167"/>
    <mergeCell ref="E166:I166"/>
    <mergeCell ref="J166:J167"/>
    <mergeCell ref="K166:M166"/>
    <mergeCell ref="A168:M168"/>
    <mergeCell ref="A209:A210"/>
    <mergeCell ref="B209:B210"/>
    <mergeCell ref="C209:C210"/>
    <mergeCell ref="D209:D210"/>
    <mergeCell ref="E209:I209"/>
    <mergeCell ref="J209:J210"/>
    <mergeCell ref="K209:M209"/>
    <mergeCell ref="A211:M211"/>
    <mergeCell ref="A228:A229"/>
    <mergeCell ref="B228:B229"/>
    <mergeCell ref="C228:C229"/>
    <mergeCell ref="D228:D229"/>
    <mergeCell ref="E228:I228"/>
    <mergeCell ref="J228:J229"/>
    <mergeCell ref="K228:M228"/>
    <mergeCell ref="A230:M2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Roman,Звичайний"&amp;12&amp;Kffffff&amp;A</oddHeader>
    <oddFooter>&amp;C&amp;"Times New Roman,Звичайний"&amp;12&amp;KffffffСторінка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11613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2024-03-12T12:48:26Z</cp:lastPrinted>
  <dcterms:modified xsi:type="dcterms:W3CDTF">2024-03-14T09:33:04Z</dcterms:modified>
  <cp:revision>897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