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Аркуш1" sheetId="1" r:id="rId1"/>
  </sheets>
  <definedNames>
    <definedName name="Excel_BuiltIn__FilterDatabase" localSheetId="0">Аркуш1!$B$7:$M$52</definedName>
    <definedName name="Excel_BuiltIn_Print_Area" localSheetId="0">Аркуш1!$A$1:$N$193</definedName>
    <definedName name="_xlnm.Print_Area" localSheetId="0">Аркуш1!$A$1:$M$192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90" i="1" l="1"/>
  <c r="H190" i="1"/>
  <c r="G190" i="1"/>
  <c r="F190" i="1"/>
  <c r="E190" i="1"/>
  <c r="D190" i="1"/>
  <c r="C190" i="1"/>
  <c r="M189" i="1"/>
  <c r="L189" i="1"/>
  <c r="K189" i="1" s="1"/>
  <c r="J189" i="1" s="1"/>
  <c r="M188" i="1"/>
  <c r="L188" i="1"/>
  <c r="K188" i="1" s="1"/>
  <c r="J188" i="1" s="1"/>
  <c r="M187" i="1"/>
  <c r="L187" i="1"/>
  <c r="K187" i="1" s="1"/>
  <c r="J187" i="1" s="1"/>
  <c r="M186" i="1"/>
  <c r="L186" i="1"/>
  <c r="K186" i="1" s="1"/>
  <c r="J186" i="1" s="1"/>
  <c r="M185" i="1"/>
  <c r="L185" i="1"/>
  <c r="K185" i="1" s="1"/>
  <c r="J185" i="1" s="1"/>
  <c r="I178" i="1"/>
  <c r="H178" i="1"/>
  <c r="F178" i="1"/>
  <c r="E178" i="1"/>
  <c r="D178" i="1"/>
  <c r="C178" i="1"/>
  <c r="L177" i="1"/>
  <c r="K177" i="1"/>
  <c r="J177" i="1"/>
  <c r="L176" i="1"/>
  <c r="K176" i="1" s="1"/>
  <c r="J176" i="1" s="1"/>
  <c r="L175" i="1"/>
  <c r="K175" i="1" s="1"/>
  <c r="J175" i="1" s="1"/>
  <c r="L174" i="1"/>
  <c r="K174" i="1"/>
  <c r="J174" i="1" s="1"/>
  <c r="I167" i="1"/>
  <c r="H167" i="1"/>
  <c r="G167" i="1"/>
  <c r="F167" i="1"/>
  <c r="E167" i="1"/>
  <c r="D167" i="1"/>
  <c r="C167" i="1"/>
  <c r="M166" i="1"/>
  <c r="L166" i="1"/>
  <c r="K166" i="1"/>
  <c r="J166" i="1" s="1"/>
  <c r="M165" i="1"/>
  <c r="L165" i="1"/>
  <c r="K165" i="1"/>
  <c r="J165" i="1" s="1"/>
  <c r="M164" i="1"/>
  <c r="L164" i="1"/>
  <c r="K164" i="1"/>
  <c r="J164" i="1" s="1"/>
  <c r="M163" i="1"/>
  <c r="L163" i="1"/>
  <c r="K163" i="1"/>
  <c r="J163" i="1" s="1"/>
  <c r="M162" i="1"/>
  <c r="L162" i="1"/>
  <c r="K162" i="1"/>
  <c r="J162" i="1" s="1"/>
  <c r="M161" i="1"/>
  <c r="L161" i="1"/>
  <c r="K161" i="1"/>
  <c r="J161" i="1" s="1"/>
  <c r="M160" i="1"/>
  <c r="L160" i="1"/>
  <c r="K160" i="1"/>
  <c r="J160" i="1" s="1"/>
  <c r="M159" i="1"/>
  <c r="L159" i="1"/>
  <c r="K159" i="1"/>
  <c r="J159" i="1" s="1"/>
  <c r="M158" i="1"/>
  <c r="L158" i="1"/>
  <c r="K158" i="1"/>
  <c r="J158" i="1" s="1"/>
  <c r="M157" i="1"/>
  <c r="L157" i="1"/>
  <c r="K157" i="1"/>
  <c r="J157" i="1" s="1"/>
  <c r="M156" i="1"/>
  <c r="L156" i="1"/>
  <c r="K156" i="1"/>
  <c r="J156" i="1" s="1"/>
  <c r="M155" i="1"/>
  <c r="L155" i="1"/>
  <c r="K155" i="1"/>
  <c r="J155" i="1" s="1"/>
  <c r="M154" i="1"/>
  <c r="L154" i="1"/>
  <c r="K154" i="1"/>
  <c r="J154" i="1" s="1"/>
  <c r="J168" i="1" s="1"/>
  <c r="I143" i="1"/>
  <c r="H143" i="1"/>
  <c r="G143" i="1"/>
  <c r="F143" i="1"/>
  <c r="E143" i="1"/>
  <c r="D143" i="1"/>
  <c r="C143" i="1"/>
  <c r="M142" i="1"/>
  <c r="L142" i="1"/>
  <c r="K142" i="1"/>
  <c r="J142" i="1" s="1"/>
  <c r="M141" i="1"/>
  <c r="L141" i="1"/>
  <c r="K141" i="1"/>
  <c r="J141" i="1" s="1"/>
  <c r="M140" i="1"/>
  <c r="L140" i="1"/>
  <c r="K140" i="1"/>
  <c r="J140" i="1" s="1"/>
  <c r="M139" i="1"/>
  <c r="L139" i="1"/>
  <c r="K139" i="1"/>
  <c r="J139" i="1" s="1"/>
  <c r="M138" i="1"/>
  <c r="L138" i="1"/>
  <c r="K138" i="1"/>
  <c r="J138" i="1" s="1"/>
  <c r="M137" i="1"/>
  <c r="L137" i="1"/>
  <c r="K137" i="1"/>
  <c r="J137" i="1" s="1"/>
  <c r="M136" i="1"/>
  <c r="L136" i="1"/>
  <c r="K136" i="1"/>
  <c r="J136" i="1" s="1"/>
  <c r="M135" i="1"/>
  <c r="L135" i="1"/>
  <c r="K135" i="1"/>
  <c r="J135" i="1" s="1"/>
  <c r="M134" i="1"/>
  <c r="L134" i="1"/>
  <c r="K134" i="1"/>
  <c r="J134" i="1" s="1"/>
  <c r="M133" i="1"/>
  <c r="L133" i="1"/>
  <c r="K133" i="1"/>
  <c r="J133" i="1" s="1"/>
  <c r="H126" i="1"/>
  <c r="G126" i="1"/>
  <c r="F126" i="1"/>
  <c r="E126" i="1"/>
  <c r="D126" i="1"/>
  <c r="C126" i="1"/>
  <c r="M125" i="1"/>
  <c r="K125" i="1" s="1"/>
  <c r="J125" i="1" s="1"/>
  <c r="L125" i="1"/>
  <c r="M124" i="1"/>
  <c r="K124" i="1" s="1"/>
  <c r="J124" i="1" s="1"/>
  <c r="L124" i="1"/>
  <c r="M123" i="1"/>
  <c r="K123" i="1" s="1"/>
  <c r="J123" i="1" s="1"/>
  <c r="L123" i="1"/>
  <c r="M122" i="1"/>
  <c r="K122" i="1" s="1"/>
  <c r="J122" i="1" s="1"/>
  <c r="L122" i="1"/>
  <c r="M121" i="1"/>
  <c r="K121" i="1" s="1"/>
  <c r="J121" i="1" s="1"/>
  <c r="L121" i="1"/>
  <c r="M120" i="1"/>
  <c r="K120" i="1" s="1"/>
  <c r="J120" i="1" s="1"/>
  <c r="L120" i="1"/>
  <c r="M119" i="1"/>
  <c r="K119" i="1" s="1"/>
  <c r="J119" i="1" s="1"/>
  <c r="L119" i="1"/>
  <c r="M118" i="1"/>
  <c r="K118" i="1" s="1"/>
  <c r="J118" i="1" s="1"/>
  <c r="L118" i="1"/>
  <c r="M117" i="1"/>
  <c r="K117" i="1" s="1"/>
  <c r="J117" i="1" s="1"/>
  <c r="L117" i="1"/>
  <c r="M116" i="1"/>
  <c r="K116" i="1" s="1"/>
  <c r="J116" i="1" s="1"/>
  <c r="L116" i="1"/>
  <c r="M115" i="1"/>
  <c r="K115" i="1" s="1"/>
  <c r="J115" i="1" s="1"/>
  <c r="L115" i="1"/>
  <c r="M114" i="1"/>
  <c r="K114" i="1" s="1"/>
  <c r="J114" i="1" s="1"/>
  <c r="L114" i="1"/>
  <c r="M113" i="1"/>
  <c r="K113" i="1" s="1"/>
  <c r="J113" i="1" s="1"/>
  <c r="L113" i="1"/>
  <c r="M112" i="1"/>
  <c r="K112" i="1" s="1"/>
  <c r="J112" i="1" s="1"/>
  <c r="L112" i="1"/>
  <c r="F101" i="1"/>
  <c r="I99" i="1"/>
  <c r="H99" i="1"/>
  <c r="G99" i="1"/>
  <c r="F99" i="1"/>
  <c r="E99" i="1"/>
  <c r="D99" i="1"/>
  <c r="C99" i="1"/>
  <c r="M98" i="1"/>
  <c r="L98" i="1"/>
  <c r="K98" i="1"/>
  <c r="J98" i="1" s="1"/>
  <c r="M97" i="1"/>
  <c r="L97" i="1"/>
  <c r="K97" i="1"/>
  <c r="J97" i="1" s="1"/>
  <c r="M96" i="1"/>
  <c r="L96" i="1"/>
  <c r="K96" i="1"/>
  <c r="J96" i="1" s="1"/>
  <c r="M95" i="1"/>
  <c r="L95" i="1"/>
  <c r="K95" i="1"/>
  <c r="J95" i="1" s="1"/>
  <c r="M94" i="1"/>
  <c r="L94" i="1"/>
  <c r="K94" i="1"/>
  <c r="J94" i="1" s="1"/>
  <c r="M93" i="1"/>
  <c r="L93" i="1"/>
  <c r="K93" i="1"/>
  <c r="J93" i="1" s="1"/>
  <c r="M92" i="1"/>
  <c r="L92" i="1"/>
  <c r="K92" i="1"/>
  <c r="J92" i="1" s="1"/>
  <c r="M91" i="1"/>
  <c r="L91" i="1"/>
  <c r="K91" i="1"/>
  <c r="J91" i="1" s="1"/>
  <c r="M90" i="1"/>
  <c r="L90" i="1"/>
  <c r="K90" i="1"/>
  <c r="J90" i="1" s="1"/>
  <c r="M89" i="1"/>
  <c r="L89" i="1"/>
  <c r="K89" i="1"/>
  <c r="J89" i="1" s="1"/>
  <c r="M88" i="1"/>
  <c r="L88" i="1"/>
  <c r="K88" i="1"/>
  <c r="J88" i="1" s="1"/>
  <c r="M87" i="1"/>
  <c r="L87" i="1"/>
  <c r="K87" i="1"/>
  <c r="J87" i="1" s="1"/>
  <c r="M86" i="1"/>
  <c r="L86" i="1"/>
  <c r="K86" i="1"/>
  <c r="J86" i="1" s="1"/>
  <c r="M85" i="1"/>
  <c r="L85" i="1"/>
  <c r="K85" i="1"/>
  <c r="J85" i="1" s="1"/>
  <c r="M84" i="1"/>
  <c r="L84" i="1"/>
  <c r="K84" i="1"/>
  <c r="J84" i="1" s="1"/>
  <c r="M83" i="1"/>
  <c r="L83" i="1"/>
  <c r="K83" i="1"/>
  <c r="J83" i="1" s="1"/>
  <c r="M82" i="1"/>
  <c r="L82" i="1"/>
  <c r="K82" i="1"/>
  <c r="J82" i="1" s="1"/>
  <c r="M81" i="1"/>
  <c r="L81" i="1"/>
  <c r="K81" i="1"/>
  <c r="J81" i="1" s="1"/>
  <c r="M80" i="1"/>
  <c r="L80" i="1"/>
  <c r="K80" i="1"/>
  <c r="J80" i="1" s="1"/>
  <c r="M79" i="1"/>
  <c r="L79" i="1"/>
  <c r="K79" i="1"/>
  <c r="J79" i="1" s="1"/>
  <c r="M78" i="1"/>
  <c r="L78" i="1"/>
  <c r="K78" i="1"/>
  <c r="J78" i="1" s="1"/>
  <c r="M77" i="1"/>
  <c r="L77" i="1"/>
  <c r="K77" i="1"/>
  <c r="J77" i="1" s="1"/>
  <c r="M76" i="1"/>
  <c r="L76" i="1"/>
  <c r="K76" i="1"/>
  <c r="J76" i="1" s="1"/>
  <c r="M75" i="1"/>
  <c r="L75" i="1"/>
  <c r="K75" i="1"/>
  <c r="J75" i="1" s="1"/>
  <c r="M74" i="1"/>
  <c r="L74" i="1"/>
  <c r="K74" i="1"/>
  <c r="J74" i="1" s="1"/>
  <c r="M73" i="1"/>
  <c r="L73" i="1"/>
  <c r="K73" i="1"/>
  <c r="J73" i="1" s="1"/>
  <c r="M72" i="1"/>
  <c r="L72" i="1"/>
  <c r="K72" i="1"/>
  <c r="J72" i="1" s="1"/>
  <c r="M71" i="1"/>
  <c r="L71" i="1"/>
  <c r="K71" i="1"/>
  <c r="J71" i="1" s="1"/>
  <c r="M70" i="1"/>
  <c r="L70" i="1"/>
  <c r="K70" i="1"/>
  <c r="J70" i="1" s="1"/>
  <c r="M69" i="1"/>
  <c r="L69" i="1"/>
  <c r="K69" i="1"/>
  <c r="J69" i="1" s="1"/>
  <c r="M68" i="1"/>
  <c r="L68" i="1"/>
  <c r="K68" i="1"/>
  <c r="J68" i="1" s="1"/>
  <c r="M67" i="1"/>
  <c r="L67" i="1"/>
  <c r="K67" i="1"/>
  <c r="J67" i="1" s="1"/>
  <c r="M66" i="1"/>
  <c r="L66" i="1"/>
  <c r="K66" i="1"/>
  <c r="J66" i="1" s="1"/>
  <c r="M65" i="1"/>
  <c r="L65" i="1"/>
  <c r="K65" i="1"/>
  <c r="J65" i="1" s="1"/>
  <c r="M64" i="1"/>
  <c r="L64" i="1"/>
  <c r="K64" i="1"/>
  <c r="J64" i="1" s="1"/>
  <c r="M63" i="1"/>
  <c r="L63" i="1"/>
  <c r="K63" i="1"/>
  <c r="J63" i="1" s="1"/>
  <c r="M62" i="1"/>
  <c r="L62" i="1"/>
  <c r="K62" i="1"/>
  <c r="J62" i="1" s="1"/>
  <c r="M61" i="1"/>
  <c r="L61" i="1"/>
  <c r="K61" i="1"/>
  <c r="J61" i="1" s="1"/>
  <c r="M60" i="1"/>
  <c r="L60" i="1"/>
  <c r="K60" i="1"/>
  <c r="J60" i="1" s="1"/>
  <c r="J100" i="1" s="1"/>
  <c r="I53" i="1"/>
  <c r="I101" i="1" s="1"/>
  <c r="H53" i="1"/>
  <c r="H101" i="1" s="1"/>
  <c r="G53" i="1"/>
  <c r="G101" i="1" s="1"/>
  <c r="F53" i="1"/>
  <c r="E53" i="1"/>
  <c r="E101" i="1" s="1"/>
  <c r="D53" i="1"/>
  <c r="C53" i="1"/>
  <c r="M52" i="1"/>
  <c r="L52" i="1"/>
  <c r="K52" i="1"/>
  <c r="J52" i="1" s="1"/>
  <c r="M51" i="1"/>
  <c r="L51" i="1"/>
  <c r="K51" i="1"/>
  <c r="J51" i="1" s="1"/>
  <c r="M50" i="1"/>
  <c r="L50" i="1"/>
  <c r="K50" i="1"/>
  <c r="J50" i="1" s="1"/>
  <c r="M49" i="1"/>
  <c r="L49" i="1"/>
  <c r="K49" i="1"/>
  <c r="J49" i="1" s="1"/>
  <c r="M48" i="1"/>
  <c r="L48" i="1"/>
  <c r="K48" i="1"/>
  <c r="J48" i="1" s="1"/>
  <c r="M47" i="1"/>
  <c r="L47" i="1"/>
  <c r="K47" i="1"/>
  <c r="J47" i="1" s="1"/>
  <c r="M46" i="1"/>
  <c r="L46" i="1"/>
  <c r="K46" i="1"/>
  <c r="J46" i="1" s="1"/>
  <c r="M45" i="1"/>
  <c r="L45" i="1"/>
  <c r="K45" i="1"/>
  <c r="J45" i="1" s="1"/>
  <c r="M44" i="1"/>
  <c r="L44" i="1"/>
  <c r="K44" i="1"/>
  <c r="J44" i="1" s="1"/>
  <c r="M43" i="1"/>
  <c r="L43" i="1"/>
  <c r="K43" i="1"/>
  <c r="J43" i="1" s="1"/>
  <c r="M42" i="1"/>
  <c r="L42" i="1"/>
  <c r="K42" i="1"/>
  <c r="J42" i="1" s="1"/>
  <c r="M41" i="1"/>
  <c r="L41" i="1"/>
  <c r="K41" i="1"/>
  <c r="J41" i="1" s="1"/>
  <c r="M40" i="1"/>
  <c r="L40" i="1"/>
  <c r="K40" i="1"/>
  <c r="J40" i="1" s="1"/>
  <c r="M39" i="1"/>
  <c r="L39" i="1"/>
  <c r="K39" i="1"/>
  <c r="J39" i="1" s="1"/>
  <c r="M38" i="1"/>
  <c r="L38" i="1"/>
  <c r="K38" i="1"/>
  <c r="J38" i="1" s="1"/>
  <c r="M37" i="1"/>
  <c r="L37" i="1"/>
  <c r="K37" i="1"/>
  <c r="J37" i="1" s="1"/>
  <c r="M36" i="1"/>
  <c r="L36" i="1"/>
  <c r="K36" i="1"/>
  <c r="J36" i="1" s="1"/>
  <c r="M35" i="1"/>
  <c r="L35" i="1"/>
  <c r="K35" i="1"/>
  <c r="J35" i="1" s="1"/>
  <c r="M34" i="1"/>
  <c r="L34" i="1"/>
  <c r="K34" i="1"/>
  <c r="J34" i="1" s="1"/>
  <c r="M33" i="1"/>
  <c r="L33" i="1"/>
  <c r="K33" i="1"/>
  <c r="J33" i="1" s="1"/>
  <c r="M32" i="1"/>
  <c r="L32" i="1"/>
  <c r="K32" i="1"/>
  <c r="J32" i="1" s="1"/>
  <c r="M31" i="1"/>
  <c r="L31" i="1"/>
  <c r="K31" i="1"/>
  <c r="J31" i="1" s="1"/>
  <c r="M30" i="1"/>
  <c r="L30" i="1"/>
  <c r="K30" i="1"/>
  <c r="J30" i="1" s="1"/>
  <c r="M29" i="1"/>
  <c r="L29" i="1"/>
  <c r="K29" i="1"/>
  <c r="J29" i="1" s="1"/>
  <c r="M28" i="1"/>
  <c r="L28" i="1"/>
  <c r="K28" i="1"/>
  <c r="J28" i="1" s="1"/>
  <c r="M27" i="1"/>
  <c r="L27" i="1"/>
  <c r="K27" i="1"/>
  <c r="J27" i="1" s="1"/>
  <c r="M26" i="1"/>
  <c r="L26" i="1"/>
  <c r="K26" i="1"/>
  <c r="J26" i="1" s="1"/>
  <c r="M25" i="1"/>
  <c r="L25" i="1"/>
  <c r="K25" i="1"/>
  <c r="J25" i="1" s="1"/>
  <c r="M24" i="1"/>
  <c r="L24" i="1"/>
  <c r="K24" i="1"/>
  <c r="J24" i="1" s="1"/>
  <c r="M23" i="1"/>
  <c r="L23" i="1"/>
  <c r="K23" i="1"/>
  <c r="J23" i="1" s="1"/>
  <c r="M22" i="1"/>
  <c r="L22" i="1"/>
  <c r="K22" i="1"/>
  <c r="J22" i="1" s="1"/>
  <c r="M21" i="1"/>
  <c r="L21" i="1"/>
  <c r="K21" i="1"/>
  <c r="J21" i="1" s="1"/>
  <c r="M20" i="1"/>
  <c r="L20" i="1"/>
  <c r="K20" i="1"/>
  <c r="J20" i="1" s="1"/>
  <c r="M19" i="1"/>
  <c r="L19" i="1"/>
  <c r="K19" i="1"/>
  <c r="J19" i="1" s="1"/>
  <c r="M18" i="1"/>
  <c r="L18" i="1"/>
  <c r="K18" i="1"/>
  <c r="J18" i="1" s="1"/>
  <c r="M17" i="1"/>
  <c r="L17" i="1"/>
  <c r="K17" i="1"/>
  <c r="J17" i="1" s="1"/>
  <c r="M16" i="1"/>
  <c r="L16" i="1"/>
  <c r="K16" i="1"/>
  <c r="J16" i="1" s="1"/>
  <c r="M15" i="1"/>
  <c r="L15" i="1"/>
  <c r="K15" i="1"/>
  <c r="J15" i="1" s="1"/>
  <c r="M14" i="1"/>
  <c r="L14" i="1"/>
  <c r="K14" i="1"/>
  <c r="J14" i="1" s="1"/>
  <c r="M13" i="1"/>
  <c r="L13" i="1"/>
  <c r="K13" i="1"/>
  <c r="J13" i="1" s="1"/>
  <c r="M12" i="1"/>
  <c r="L12" i="1"/>
  <c r="K12" i="1"/>
  <c r="J12" i="1" s="1"/>
  <c r="M11" i="1"/>
  <c r="L11" i="1"/>
  <c r="K11" i="1"/>
  <c r="J11" i="1" s="1"/>
  <c r="M10" i="1"/>
  <c r="L10" i="1"/>
  <c r="K10" i="1"/>
  <c r="J10" i="1" s="1"/>
  <c r="M9" i="1"/>
  <c r="L9" i="1"/>
  <c r="K9" i="1"/>
  <c r="J9" i="1" s="1"/>
  <c r="M8" i="1"/>
  <c r="L8" i="1"/>
  <c r="K8" i="1"/>
  <c r="J8" i="1" s="1"/>
  <c r="M7" i="1"/>
  <c r="L7" i="1"/>
  <c r="K7" i="1"/>
  <c r="J7" i="1" s="1"/>
  <c r="J54" i="1" l="1"/>
  <c r="J127" i="1"/>
  <c r="J179" i="1"/>
  <c r="J144" i="1"/>
  <c r="J191" i="1"/>
</calcChain>
</file>

<file path=xl/sharedStrings.xml><?xml version="1.0" encoding="utf-8"?>
<sst xmlns="http://schemas.openxmlformats.org/spreadsheetml/2006/main" count="259" uniqueCount="159">
  <si>
    <t>Обсяг та структура енергоресурсів, спожитих будівлями за січень — грудень 2022 року</t>
  </si>
  <si>
    <t>№ з/п</t>
  </si>
  <si>
    <t>Установа/Будівля</t>
  </si>
  <si>
    <t>Кількість відвідувачів у роб. час, осіб</t>
  </si>
  <si>
    <t>Опалювальна площа, м2</t>
  </si>
  <si>
    <t xml:space="preserve">Розподіл споживання по видах енергоресурсів </t>
  </si>
  <si>
    <t>Питоме споживання енергоресурсів  кВт/м2 (без води)</t>
  </si>
  <si>
    <t>Обсяг споживання приведений до кВт</t>
  </si>
  <si>
    <t>Електроенергія, кВт</t>
  </si>
  <si>
    <t>Теплова енергія, Гкал</t>
  </si>
  <si>
    <t>Газ, м3</t>
  </si>
  <si>
    <t>Холодна вода, м3</t>
  </si>
  <si>
    <t>Гаряча вода, м3</t>
  </si>
  <si>
    <t>Всі енергоресурси (без води)</t>
  </si>
  <si>
    <t>Теплова енергія</t>
  </si>
  <si>
    <t>Газ</t>
  </si>
  <si>
    <t>ДОШКІЛЬНІ НАВЧАЛЬНІ ЗАКЛАДИ</t>
  </si>
  <si>
    <t>ЗДО № 26</t>
  </si>
  <si>
    <t>ЗДО № 15</t>
  </si>
  <si>
    <t>ЗДО № 46 (Забороль)</t>
  </si>
  <si>
    <t>ЗДО № 07</t>
  </si>
  <si>
    <t>ЗДО № 44 (Омеляник)</t>
  </si>
  <si>
    <t>ЗДО № 18</t>
  </si>
  <si>
    <t>ЗДО № 12</t>
  </si>
  <si>
    <t>ЗДО № 36</t>
  </si>
  <si>
    <t>ЗДО № 08</t>
  </si>
  <si>
    <t>ЗДО № 21</t>
  </si>
  <si>
    <t>ЗДО № 31</t>
  </si>
  <si>
    <t>ЗДО № 34</t>
  </si>
  <si>
    <t>ЗДО № 41</t>
  </si>
  <si>
    <t>ЗДО № 20</t>
  </si>
  <si>
    <t>ЗДО № 39</t>
  </si>
  <si>
    <t>ЗДО № 01</t>
  </si>
  <si>
    <t>ЗДО № 23</t>
  </si>
  <si>
    <t>ЗДО № 17</t>
  </si>
  <si>
    <t>ЗДО № 11</t>
  </si>
  <si>
    <t>ЗДО № 22</t>
  </si>
  <si>
    <t>ЗДО № 16</t>
  </si>
  <si>
    <t>ЗДО № 04</t>
  </si>
  <si>
    <t>ЗДО № 28</t>
  </si>
  <si>
    <t>ЗДО № 37</t>
  </si>
  <si>
    <t>ЗДО № 14</t>
  </si>
  <si>
    <t>ЗДО № 29</t>
  </si>
  <si>
    <t>ЗДО № 06</t>
  </si>
  <si>
    <t>ЗДО № 02</t>
  </si>
  <si>
    <t>ЗДО № 24</t>
  </si>
  <si>
    <t>ЗДО № 33</t>
  </si>
  <si>
    <t>ЗДО № 42 (Дачне)</t>
  </si>
  <si>
    <t>ЗДО № 38</t>
  </si>
  <si>
    <t>ЗДО № 13</t>
  </si>
  <si>
    <t>ЗДО № 32</t>
  </si>
  <si>
    <t>ЗДО № 48 (Тарасове)</t>
  </si>
  <si>
    <t>ЗДО № 19</t>
  </si>
  <si>
    <t>ЗДО № 25</t>
  </si>
  <si>
    <t>ЗДО № 35</t>
  </si>
  <si>
    <t>ЗДО № 27</t>
  </si>
  <si>
    <t>ЗДО № 30</t>
  </si>
  <si>
    <t>ЗДО № 03</t>
  </si>
  <si>
    <t>ЗДО № 49 (Княгининок)</t>
  </si>
  <si>
    <t>ЗДО № 09</t>
  </si>
  <si>
    <t>ЗДО № 40</t>
  </si>
  <si>
    <t>ЗДО № 05</t>
  </si>
  <si>
    <t>ЗДО № 10</t>
  </si>
  <si>
    <t>РАЗОМ</t>
  </si>
  <si>
    <t>СЕРЕДНЄ</t>
  </si>
  <si>
    <t>ШКОЛИ ТА ПОЗАШКІЛЬНІ УСТАНОВИ</t>
  </si>
  <si>
    <t>ДЮСШ № 1</t>
  </si>
  <si>
    <t>Централізована бухгалтерія</t>
  </si>
  <si>
    <t>МРЦ</t>
  </si>
  <si>
    <t xml:space="preserve">ЗЗСО № 28 </t>
  </si>
  <si>
    <t>ЗЗСО № 13</t>
  </si>
  <si>
    <t>Будинок вчителя</t>
  </si>
  <si>
    <t>ЗЗСО № 07</t>
  </si>
  <si>
    <t>ЗЗСО № 34 (Княгининок)</t>
  </si>
  <si>
    <t>ЗЗСО № 14</t>
  </si>
  <si>
    <t>ЗЗСО № 18</t>
  </si>
  <si>
    <t>ЗЗСО № 05</t>
  </si>
  <si>
    <t>ЗЗСО № 15</t>
  </si>
  <si>
    <t>ЗЗСО № 21</t>
  </si>
  <si>
    <t>ЗЗСО № 04</t>
  </si>
  <si>
    <t>ЗЗСО № 32 (Забороль)</t>
  </si>
  <si>
    <t>ЗЗСО № 39 (Шепель)</t>
  </si>
  <si>
    <t>ЗЗСО № 19</t>
  </si>
  <si>
    <t>НРЦ</t>
  </si>
  <si>
    <t>ЗЗСО № 02</t>
  </si>
  <si>
    <t>ЗЗСО № 01</t>
  </si>
  <si>
    <t>ЗЗСО № 17</t>
  </si>
  <si>
    <t>ЗЗСО № 10</t>
  </si>
  <si>
    <t>ПУМ</t>
  </si>
  <si>
    <t>ЗЗСО № 08</t>
  </si>
  <si>
    <t>ЗЗСО № 29 (Прилуцьке)</t>
  </si>
  <si>
    <t>ЗЗСО № 12</t>
  </si>
  <si>
    <t>ЗЗСО № 03</t>
  </si>
  <si>
    <t>ЗЗСО № 22</t>
  </si>
  <si>
    <t>ЗЗСО № 20</t>
  </si>
  <si>
    <t>ЗЗСО № 09</t>
  </si>
  <si>
    <t>ЗЗСО № 27</t>
  </si>
  <si>
    <t>ЗЗСО № 11</t>
  </si>
  <si>
    <t>ЗЗСО № 23</t>
  </si>
  <si>
    <t>ЗЗСО № 25</t>
  </si>
  <si>
    <t>ЗЗСО № 16</t>
  </si>
  <si>
    <t>ЗЗСО № 26</t>
  </si>
  <si>
    <t>Адмінприміщення ДО</t>
  </si>
  <si>
    <t>ЗЗСО № 24</t>
  </si>
  <si>
    <t xml:space="preserve">ДЮСШ № 2 </t>
  </si>
  <si>
    <t>РАЗОМ по ДО</t>
  </si>
  <si>
    <t xml:space="preserve">   ВИКОНАВЧИЙ КОМІТЕТ ЛУЦЬКОЇ МІСЬКОЇ РАДИ</t>
  </si>
  <si>
    <t>Прилуцька сільська рада</t>
  </si>
  <si>
    <t>ЛМР, Б. Хмельницького, 17</t>
  </si>
  <si>
    <t>Княгининівська сільська рада</t>
  </si>
  <si>
    <t>Департамент ЖКГ</t>
  </si>
  <si>
    <t>Жидичинська сільська рада</t>
  </si>
  <si>
    <t>ЦНАП</t>
  </si>
  <si>
    <t>ЛМР, Б. Хмельницького, 21</t>
  </si>
  <si>
    <t>РАГС, пр-т. Соборності, 18</t>
  </si>
  <si>
    <t>Терцентр соціального обслуговування</t>
  </si>
  <si>
    <t>ЛМР, Б. Хмельницького, 19</t>
  </si>
  <si>
    <t>Заборольська сільська рада</t>
  </si>
  <si>
    <t>Департамент соціальної політики ЛМР</t>
  </si>
  <si>
    <t xml:space="preserve">Автогосподарство </t>
  </si>
  <si>
    <t>Шепельська сільська рада</t>
  </si>
  <si>
    <t>ЗАКЛАДИ УПРАВЛІННЯ ОХОРОНИ ЗДОРОВ'Я</t>
  </si>
  <si>
    <t>ЛКПБ (пологовий будинок)</t>
  </si>
  <si>
    <t>УОЗ</t>
  </si>
  <si>
    <t>ЛМКЛ (клінічна лікарня)</t>
  </si>
  <si>
    <t>ЛЦПМСД № 2 (2 будівлі)</t>
  </si>
  <si>
    <t>Поліклініка дитяча (2 заклади)</t>
  </si>
  <si>
    <t>ЛЦПМСД № 3</t>
  </si>
  <si>
    <t>ЛЦПМСД (2 будівлі)</t>
  </si>
  <si>
    <t>ЛЦПМСД № 1                  (3 амбулаторії)</t>
  </si>
  <si>
    <t>Поліклініка стоматологічна                   (2 будівлі)</t>
  </si>
  <si>
    <t>Центр АТО</t>
  </si>
  <si>
    <t>ЗАКЛАДИ ДЕПАРТАМЕНТУ КУЛЬТУРИ</t>
  </si>
  <si>
    <t>Районний будинок культури "Красне"</t>
  </si>
  <si>
    <t>Бібліотека № 10</t>
  </si>
  <si>
    <t>Бібліотека с. Липляни</t>
  </si>
  <si>
    <t>Музична школа № 2</t>
  </si>
  <si>
    <t>БК "Теремно"</t>
  </si>
  <si>
    <t>БК "Вересневе"</t>
  </si>
  <si>
    <t>Музична школа № 1</t>
  </si>
  <si>
    <t>Музична школа № 3</t>
  </si>
  <si>
    <t>КЗ "Палац культури міста Луцька"</t>
  </si>
  <si>
    <t>Художня школа</t>
  </si>
  <si>
    <t>Прилуцький будинок культури</t>
  </si>
  <si>
    <t>ЦБС (12 закладів)</t>
  </si>
  <si>
    <t>Клуб № 2</t>
  </si>
  <si>
    <t xml:space="preserve">РАЗОМ </t>
  </si>
  <si>
    <t xml:space="preserve">СЕРЕДНЄ </t>
  </si>
  <si>
    <t>ЗАКЛАДИ ДЕПАРТАМЕНТУ СІМ'Ї, МОЛОДІ ТА СПОРТУ</t>
  </si>
  <si>
    <t>ДЮСШОР (плавання)</t>
  </si>
  <si>
    <t>Білий м'яч</t>
  </si>
  <si>
    <t>ДЮСШ № 3</t>
  </si>
  <si>
    <t>ДЮСШ № 4</t>
  </si>
  <si>
    <t>ПРОФЕСІЙНО-ТЕХНІЧНІ НАВЧАЛЬНІ ЗАКЛАДИ</t>
  </si>
  <si>
    <t>ДПТНЗ Луцьке вище професійне училище</t>
  </si>
  <si>
    <t>Луцький центр професійно-технічної освіти</t>
  </si>
  <si>
    <t>ЛВПТУ будівництва та архітектури</t>
  </si>
  <si>
    <t>Технічний коледж ЛНТУ</t>
  </si>
  <si>
    <t>Волинський коледж НУХТ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</si>
</sst>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&quot;#,##0.00"/>
  </numFmts>
  <fonts count="2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i/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FF4000"/>
      <name val="Arial"/>
      <family val="2"/>
      <charset val="1"/>
    </font>
    <font>
      <b/>
      <sz val="10"/>
      <color rgb="FFFF4000"/>
      <name val="Arial"/>
      <family val="2"/>
      <charset val="1"/>
    </font>
    <font>
      <b/>
      <sz val="10"/>
      <name val="Arial Cyr"/>
      <charset val="204"/>
    </font>
    <font>
      <sz val="10"/>
      <color rgb="FFC9211E"/>
      <name val="Arial"/>
      <family val="2"/>
      <charset val="1"/>
    </font>
    <font>
      <sz val="10"/>
      <color rgb="FFC9211E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7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0" borderId="0" applyBorder="0" applyProtection="0"/>
    <xf numFmtId="0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 applyBorder="0" applyProtection="0"/>
    <xf numFmtId="0" fontId="23" fillId="5" borderId="1" applyProtection="0"/>
    <xf numFmtId="0" fontId="23" fillId="5" borderId="1" applyProtection="0"/>
    <xf numFmtId="0" fontId="23" fillId="5" borderId="1" applyProtection="0"/>
    <xf numFmtId="0" fontId="23" fillId="5" borderId="1" applyProtection="0"/>
    <xf numFmtId="0" fontId="23" fillId="5" borderId="1" applyProtection="0"/>
  </cellStyleXfs>
  <cellXfs count="103">
    <xf numFmtId="0" fontId="0" fillId="0" borderId="0" xfId="0"/>
    <xf numFmtId="0" fontId="8" fillId="13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1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2" fontId="11" fillId="0" borderId="3" xfId="80" applyNumberFormat="1" applyFont="1" applyBorder="1"/>
    <xf numFmtId="2" fontId="12" fillId="0" borderId="3" xfId="0" applyNumberFormat="1" applyFont="1" applyBorder="1" applyAlignment="1">
      <alignment wrapText="1"/>
    </xf>
    <xf numFmtId="2" fontId="12" fillId="0" borderId="3" xfId="75" applyNumberFormat="1" applyFont="1" applyBorder="1" applyAlignment="1" applyProtection="1"/>
    <xf numFmtId="4" fontId="7" fillId="0" borderId="3" xfId="76" applyNumberFormat="1" applyFont="1" applyBorder="1" applyAlignment="1" applyProtection="1"/>
    <xf numFmtId="4" fontId="10" fillId="0" borderId="3" xfId="75" applyNumberFormat="1" applyFont="1" applyBorder="1" applyAlignment="1" applyProtection="1"/>
    <xf numFmtId="4" fontId="0" fillId="0" borderId="0" xfId="0" applyNumberFormat="1"/>
    <xf numFmtId="164" fontId="13" fillId="0" borderId="0" xfId="0" applyNumberFormat="1" applyFont="1"/>
    <xf numFmtId="0" fontId="13" fillId="0" borderId="0" xfId="0" applyFont="1"/>
    <xf numFmtId="2" fontId="14" fillId="0" borderId="3" xfId="75" applyNumberFormat="1" applyFont="1" applyBorder="1" applyAlignment="1" applyProtection="1"/>
    <xf numFmtId="2" fontId="15" fillId="0" borderId="3" xfId="75" applyNumberFormat="1" applyFont="1" applyBorder="1" applyAlignment="1" applyProtection="1"/>
    <xf numFmtId="3" fontId="10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right" vertical="center" wrapText="1"/>
    </xf>
    <xf numFmtId="0" fontId="3" fillId="0" borderId="0" xfId="0" applyFont="1"/>
    <xf numFmtId="0" fontId="9" fillId="13" borderId="3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 vertical="top" wrapText="1"/>
    </xf>
    <xf numFmtId="3" fontId="16" fillId="13" borderId="3" xfId="0" applyNumberFormat="1" applyFont="1" applyFill="1" applyBorder="1" applyAlignment="1">
      <alignment horizontal="center"/>
    </xf>
    <xf numFmtId="4" fontId="6" fillId="13" borderId="3" xfId="0" applyNumberFormat="1" applyFont="1" applyFill="1" applyBorder="1"/>
    <xf numFmtId="0" fontId="0" fillId="13" borderId="3" xfId="0" applyFill="1" applyBorder="1"/>
    <xf numFmtId="0" fontId="16" fillId="13" borderId="3" xfId="0" applyFont="1" applyFill="1" applyBorder="1" applyAlignment="1">
      <alignment horizontal="center"/>
    </xf>
    <xf numFmtId="4" fontId="7" fillId="13" borderId="3" xfId="76" applyNumberFormat="1" applyFont="1" applyFill="1" applyBorder="1" applyAlignment="1" applyProtection="1"/>
    <xf numFmtId="0" fontId="0" fillId="0" borderId="4" xfId="0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4" fontId="14" fillId="0" borderId="3" xfId="75" applyNumberFormat="1" applyFont="1" applyBorder="1" applyAlignment="1" applyProtection="1"/>
    <xf numFmtId="0" fontId="12" fillId="0" borderId="3" xfId="0" applyFont="1" applyBorder="1" applyAlignment="1">
      <alignment wrapText="1"/>
    </xf>
    <xf numFmtId="165" fontId="12" fillId="0" borderId="3" xfId="0" applyNumberFormat="1" applyFont="1" applyBorder="1" applyAlignment="1">
      <alignment horizontal="right"/>
    </xf>
    <xf numFmtId="2" fontId="6" fillId="13" borderId="3" xfId="0" applyNumberFormat="1" applyFont="1" applyFill="1" applyBorder="1"/>
    <xf numFmtId="1" fontId="16" fillId="13" borderId="3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0" fillId="0" borderId="0" xfId="0" applyBorder="1"/>
    <xf numFmtId="0" fontId="3" fillId="0" borderId="0" xfId="0" applyFont="1" applyBorder="1"/>
    <xf numFmtId="0" fontId="9" fillId="0" borderId="2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 applyProtection="1">
      <alignment horizontal="center" vertical="top"/>
      <protection locked="0"/>
    </xf>
    <xf numFmtId="4" fontId="17" fillId="0" borderId="3" xfId="76" applyNumberFormat="1" applyFont="1" applyBorder="1" applyAlignment="1" applyProtection="1"/>
    <xf numFmtId="2" fontId="17" fillId="0" borderId="3" xfId="76" applyNumberFormat="1" applyFont="1" applyBorder="1" applyAlignment="1" applyProtection="1"/>
    <xf numFmtId="4" fontId="18" fillId="0" borderId="3" xfId="76" applyNumberFormat="1" applyFont="1" applyBorder="1" applyAlignment="1" applyProtection="1"/>
    <xf numFmtId="4" fontId="7" fillId="0" borderId="2" xfId="76" applyNumberFormat="1" applyFont="1" applyBorder="1" applyAlignment="1" applyProtection="1"/>
    <xf numFmtId="4" fontId="10" fillId="0" borderId="2" xfId="76" applyNumberFormat="1" applyFont="1" applyBorder="1" applyAlignment="1" applyProtection="1"/>
    <xf numFmtId="4" fontId="17" fillId="0" borderId="3" xfId="75" applyNumberFormat="1" applyFont="1" applyBorder="1" applyAlignment="1" applyProtection="1"/>
    <xf numFmtId="3" fontId="16" fillId="0" borderId="3" xfId="0" applyNumberFormat="1" applyFont="1" applyBorder="1" applyAlignment="1">
      <alignment horizontal="center"/>
    </xf>
    <xf numFmtId="0" fontId="17" fillId="0" borderId="3" xfId="76" applyFont="1" applyBorder="1"/>
    <xf numFmtId="0" fontId="12" fillId="0" borderId="0" xfId="0" applyFont="1" applyAlignment="1">
      <alignment wrapText="1"/>
    </xf>
    <xf numFmtId="3" fontId="19" fillId="0" borderId="3" xfId="0" applyNumberFormat="1" applyFont="1" applyBorder="1" applyAlignment="1">
      <alignment horizontal="center"/>
    </xf>
    <xf numFmtId="0" fontId="17" fillId="0" borderId="3" xfId="0" applyFont="1" applyBorder="1"/>
    <xf numFmtId="2" fontId="17" fillId="0" borderId="3" xfId="75" applyNumberFormat="1" applyFont="1" applyBorder="1" applyAlignment="1" applyProtection="1"/>
    <xf numFmtId="0" fontId="16" fillId="1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 vertical="top" wrapText="1"/>
    </xf>
    <xf numFmtId="3" fontId="16" fillId="13" borderId="2" xfId="0" applyNumberFormat="1" applyFont="1" applyFill="1" applyBorder="1" applyAlignment="1">
      <alignment horizontal="center"/>
    </xf>
    <xf numFmtId="4" fontId="0" fillId="13" borderId="2" xfId="0" applyNumberFormat="1" applyFill="1" applyBorder="1"/>
    <xf numFmtId="0" fontId="3" fillId="13" borderId="2" xfId="0" applyFont="1" applyFill="1" applyBorder="1"/>
    <xf numFmtId="0" fontId="0" fillId="13" borderId="2" xfId="0" applyFill="1" applyBorder="1"/>
    <xf numFmtId="4" fontId="6" fillId="13" borderId="2" xfId="0" applyNumberFormat="1" applyFont="1" applyFill="1" applyBorder="1"/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/>
    </xf>
    <xf numFmtId="4" fontId="20" fillId="0" borderId="2" xfId="76" applyNumberFormat="1" applyFont="1" applyBorder="1" applyAlignment="1" applyProtection="1"/>
    <xf numFmtId="4" fontId="21" fillId="0" borderId="2" xfId="76" applyNumberFormat="1" applyFont="1" applyBorder="1" applyAlignment="1" applyProtection="1"/>
    <xf numFmtId="4" fontId="12" fillId="0" borderId="3" xfId="76" applyNumberFormat="1" applyFont="1" applyBorder="1" applyAlignment="1" applyProtection="1"/>
    <xf numFmtId="2" fontId="12" fillId="0" borderId="3" xfId="0" applyNumberFormat="1" applyFont="1" applyBorder="1" applyAlignment="1">
      <alignment horizontal="right"/>
    </xf>
    <xf numFmtId="0" fontId="12" fillId="0" borderId="3" xfId="76" applyFont="1" applyBorder="1"/>
    <xf numFmtId="2" fontId="12" fillId="0" borderId="3" xfId="76" applyNumberFormat="1" applyFont="1" applyBorder="1" applyAlignment="1" applyProtection="1"/>
    <xf numFmtId="4" fontId="20" fillId="13" borderId="2" xfId="76" applyNumberFormat="1" applyFont="1" applyFill="1" applyBorder="1" applyAlignment="1" applyProtection="1"/>
    <xf numFmtId="164" fontId="0" fillId="0" borderId="0" xfId="0" applyNumberFormat="1"/>
    <xf numFmtId="4" fontId="17" fillId="0" borderId="3" xfId="0" applyNumberFormat="1" applyFont="1" applyBorder="1" applyAlignment="1"/>
    <xf numFmtId="4" fontId="20" fillId="0" borderId="2" xfId="0" applyNumberFormat="1" applyFont="1" applyBorder="1" applyAlignment="1"/>
    <xf numFmtId="4" fontId="21" fillId="0" borderId="2" xfId="0" applyNumberFormat="1" applyFont="1" applyBorder="1" applyAlignment="1"/>
    <xf numFmtId="4" fontId="12" fillId="0" borderId="3" xfId="0" applyNumberFormat="1" applyFont="1" applyBorder="1" applyAlignment="1"/>
    <xf numFmtId="0" fontId="1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3" fontId="16" fillId="0" borderId="2" xfId="0" applyNumberFormat="1" applyFont="1" applyBorder="1" applyAlignment="1">
      <alignment horizontal="center"/>
    </xf>
    <xf numFmtId="0" fontId="0" fillId="0" borderId="2" xfId="0" applyBorder="1"/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" fontId="21" fillId="0" borderId="2" xfId="77" applyNumberFormat="1" applyFont="1" applyBorder="1" applyAlignment="1" applyProtection="1"/>
    <xf numFmtId="4" fontId="21" fillId="13" borderId="2" xfId="77" applyNumberFormat="1" applyFont="1" applyFill="1" applyBorder="1" applyAlignment="1" applyProtection="1"/>
    <xf numFmtId="4" fontId="20" fillId="13" borderId="2" xfId="0" applyNumberFormat="1" applyFont="1" applyFill="1" applyBorder="1" applyAlignment="1"/>
    <xf numFmtId="4" fontId="12" fillId="0" borderId="3" xfId="77" applyNumberFormat="1" applyFont="1" applyBorder="1" applyAlignment="1" applyProtection="1"/>
    <xf numFmtId="0" fontId="11" fillId="0" borderId="3" xfId="80" applyFont="1" applyBorder="1"/>
    <xf numFmtId="4" fontId="14" fillId="0" borderId="3" xfId="77" applyNumberFormat="1" applyFont="1" applyBorder="1" applyAlignment="1" applyProtection="1"/>
    <xf numFmtId="4" fontId="20" fillId="0" borderId="3" xfId="0" applyNumberFormat="1" applyFont="1" applyBorder="1" applyAlignment="1"/>
    <xf numFmtId="4" fontId="21" fillId="0" borderId="3" xfId="77" applyNumberFormat="1" applyFont="1" applyBorder="1" applyAlignment="1" applyProtection="1"/>
    <xf numFmtId="0" fontId="12" fillId="0" borderId="3" xfId="80" applyFont="1" applyBorder="1"/>
    <xf numFmtId="165" fontId="12" fillId="0" borderId="3" xfId="80" applyNumberFormat="1" applyFont="1" applyBorder="1" applyAlignment="1">
      <alignment horizontal="right"/>
    </xf>
    <xf numFmtId="4" fontId="20" fillId="13" borderId="3" xfId="0" applyNumberFormat="1" applyFont="1" applyFill="1" applyBorder="1" applyAlignment="1"/>
    <xf numFmtId="0" fontId="22" fillId="0" borderId="0" xfId="0" applyFont="1"/>
  </cellXfs>
  <cellStyles count="87">
    <cellStyle name="20% – колірна тема 1 2" xfId="1"/>
    <cellStyle name="20% – колірна тема 1 3" xfId="2"/>
    <cellStyle name="20% – колірна тема 1 4" xfId="3"/>
    <cellStyle name="20% – колірна тема 1 5" xfId="4"/>
    <cellStyle name="20% – колірна тема 2 2" xfId="5"/>
    <cellStyle name="20% – колірна тема 2 3" xfId="6"/>
    <cellStyle name="20% – колірна тема 2 4" xfId="7"/>
    <cellStyle name="20% – колірна тема 2 5" xfId="8"/>
    <cellStyle name="20% – колірна тема 3 2" xfId="9"/>
    <cellStyle name="20% – колірна тема 3 3" xfId="10"/>
    <cellStyle name="20% – колірна тема 3 4" xfId="11"/>
    <cellStyle name="20% – колірна тема 3 5" xfId="12"/>
    <cellStyle name="20% – колірна тема 4 2" xfId="13"/>
    <cellStyle name="20% – колірна тема 4 3" xfId="14"/>
    <cellStyle name="20% – колірна тема 4 4" xfId="15"/>
    <cellStyle name="20% – колірна тема 4 5" xfId="16"/>
    <cellStyle name="20% – колірна тема 5 2" xfId="17"/>
    <cellStyle name="20% – колірна тема 5 3" xfId="18"/>
    <cellStyle name="20% – колірна тема 5 4" xfId="19"/>
    <cellStyle name="20% – колірна тема 5 5" xfId="20"/>
    <cellStyle name="20% – колірна тема 6 2" xfId="21"/>
    <cellStyle name="20% – колірна тема 6 3" xfId="22"/>
    <cellStyle name="20% – колірна тема 6 4" xfId="23"/>
    <cellStyle name="20% – колірна тема 6 5" xfId="24"/>
    <cellStyle name="40% – колірна тема 1 2" xfId="25"/>
    <cellStyle name="40% – колірна тема 1 3" xfId="26"/>
    <cellStyle name="40% – колірна тема 1 4" xfId="27"/>
    <cellStyle name="40% – колірна тема 1 5" xfId="28"/>
    <cellStyle name="40% – колірна тема 2 2" xfId="29"/>
    <cellStyle name="40% – колірна тема 2 3" xfId="30"/>
    <cellStyle name="40% – колірна тема 2 4" xfId="31"/>
    <cellStyle name="40% – колірна тема 2 5" xfId="32"/>
    <cellStyle name="40% – колірна тема 3 2" xfId="33"/>
    <cellStyle name="40% – колірна тема 3 3" xfId="34"/>
    <cellStyle name="40% – колірна тема 3 4" xfId="35"/>
    <cellStyle name="40% – колірна тема 3 5" xfId="36"/>
    <cellStyle name="40% – колірна тема 4 2" xfId="37"/>
    <cellStyle name="40% – колірна тема 4 3" xfId="38"/>
    <cellStyle name="40% – колірна тема 4 4" xfId="39"/>
    <cellStyle name="40% – колірна тема 4 5" xfId="40"/>
    <cellStyle name="40% – колірна тема 5 2" xfId="41"/>
    <cellStyle name="40% – колірна тема 5 3" xfId="42"/>
    <cellStyle name="40% – колірна тема 5 4" xfId="43"/>
    <cellStyle name="40% – колірна тема 5 5" xfId="44"/>
    <cellStyle name="40% – колірна тема 6 2" xfId="45"/>
    <cellStyle name="40% – колірна тема 6 3" xfId="46"/>
    <cellStyle name="40% – колірна тема 6 4" xfId="47"/>
    <cellStyle name="40% – колірна тема 6 5" xfId="48"/>
    <cellStyle name="60% – колірна тема 1 2" xfId="49"/>
    <cellStyle name="60% – колірна тема 1 3" xfId="50"/>
    <cellStyle name="60% – колірна тема 1 4" xfId="51"/>
    <cellStyle name="60% – колірна тема 1 5" xfId="52"/>
    <cellStyle name="60% – колірна тема 2 2" xfId="53"/>
    <cellStyle name="60% – колірна тема 2 3" xfId="54"/>
    <cellStyle name="60% – колірна тема 2 4" xfId="55"/>
    <cellStyle name="60% – колірна тема 2 5" xfId="56"/>
    <cellStyle name="60% – колірна тема 3 2" xfId="57"/>
    <cellStyle name="60% – колірна тема 3 3" xfId="58"/>
    <cellStyle name="60% – колірна тема 3 4" xfId="59"/>
    <cellStyle name="60% – колірна тема 3 5" xfId="60"/>
    <cellStyle name="60% – колірна тема 4 2" xfId="61"/>
    <cellStyle name="60% – колірна тема 4 3" xfId="62"/>
    <cellStyle name="60% – колірна тема 4 4" xfId="63"/>
    <cellStyle name="60% – колірна тема 4 5" xfId="64"/>
    <cellStyle name="60% – колірна тема 5 2" xfId="65"/>
    <cellStyle name="60% – колірна тема 5 3" xfId="66"/>
    <cellStyle name="60% – колірна тема 5 4" xfId="67"/>
    <cellStyle name="60% – колірна тема 5 5" xfId="68"/>
    <cellStyle name="60% – колірна тема 6 2" xfId="69"/>
    <cellStyle name="60% – колірна тема 6 3" xfId="70"/>
    <cellStyle name="60% – колірна тема 6 4" xfId="71"/>
    <cellStyle name="60% – колірна тема 6 5" xfId="72"/>
    <cellStyle name="Hyperlink 2" xfId="73"/>
    <cellStyle name="Гіперпосилання 1" xfId="74"/>
    <cellStyle name="Звичайний 2" xfId="75"/>
    <cellStyle name="Звичайний 3" xfId="76"/>
    <cellStyle name="Звичайний 4" xfId="77"/>
    <cellStyle name="Звичайний 5" xfId="78"/>
    <cellStyle name="Звичайний 6" xfId="79"/>
    <cellStyle name="Звичайний 7" xfId="80"/>
    <cellStyle name="Назва 2" xfId="81"/>
    <cellStyle name="Обычный" xfId="0" builtinId="0"/>
    <cellStyle name="Примітка 2" xfId="82"/>
    <cellStyle name="Примітка 3" xfId="83"/>
    <cellStyle name="Примітка 4" xfId="84"/>
    <cellStyle name="Примітка 5" xfId="85"/>
    <cellStyle name="Примітка 6" xfId="8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4"/>
  <sheetViews>
    <sheetView tabSelected="1" topLeftCell="A184" zoomScaleNormal="100" workbookViewId="0">
      <selection activeCell="J89" sqref="J89"/>
    </sheetView>
  </sheetViews>
  <sheetFormatPr defaultColWidth="9.42578125" defaultRowHeight="15" x14ac:dyDescent="0.25"/>
  <cols>
    <col min="1" max="1" width="6.42578125" customWidth="1"/>
    <col min="2" max="2" width="21.28515625" customWidth="1"/>
    <col min="3" max="3" width="15.5703125" customWidth="1"/>
    <col min="4" max="4" width="14.7109375" customWidth="1"/>
    <col min="5" max="5" width="19" customWidth="1"/>
    <col min="6" max="6" width="18.5703125" customWidth="1"/>
    <col min="7" max="7" width="13.28515625" customWidth="1"/>
    <col min="8" max="8" width="9.85546875" customWidth="1"/>
    <col min="9" max="9" width="11.7109375" customWidth="1"/>
    <col min="10" max="10" width="12.28515625" customWidth="1"/>
    <col min="11" max="11" width="14.7109375" customWidth="1"/>
    <col min="12" max="12" width="14.140625" customWidth="1"/>
    <col min="13" max="13" width="13" customWidth="1"/>
    <col min="15" max="15" width="11.5703125" customWidth="1"/>
  </cols>
  <sheetData>
    <row r="1" spans="1:18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7"/>
      <c r="N1" s="7"/>
      <c r="O1" s="7"/>
      <c r="P1" s="7"/>
      <c r="Q1" s="7"/>
    </row>
    <row r="2" spans="1:18" ht="1.5" customHeight="1" x14ac:dyDescent="0.25"/>
    <row r="3" spans="1:18" hidden="1" x14ac:dyDescent="0.25"/>
    <row r="4" spans="1:18" ht="34.5" customHeight="1" x14ac:dyDescent="0.25">
      <c r="A4" s="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/>
      <c r="G4" s="3"/>
      <c r="H4" s="3"/>
      <c r="I4" s="3"/>
      <c r="J4" s="3" t="s">
        <v>6</v>
      </c>
      <c r="K4" s="3" t="s">
        <v>7</v>
      </c>
      <c r="L4" s="3"/>
      <c r="M4" s="3"/>
    </row>
    <row r="5" spans="1:18" ht="42.75" customHeight="1" x14ac:dyDescent="0.25">
      <c r="A5" s="4"/>
      <c r="B5" s="3"/>
      <c r="C5" s="3"/>
      <c r="D5" s="3"/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3"/>
      <c r="K5" s="8" t="s">
        <v>13</v>
      </c>
      <c r="L5" s="8" t="s">
        <v>14</v>
      </c>
      <c r="M5" s="8" t="s">
        <v>15</v>
      </c>
      <c r="P5" s="9"/>
      <c r="Q5" s="9"/>
      <c r="R5" s="9"/>
    </row>
    <row r="6" spans="1:18" s="10" customFormat="1" ht="13.5" customHeight="1" x14ac:dyDescent="0.25">
      <c r="A6" s="2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/>
      <c r="O6" s="9"/>
    </row>
    <row r="7" spans="1:18" x14ac:dyDescent="0.25">
      <c r="A7" s="11">
        <v>1</v>
      </c>
      <c r="B7" s="12" t="s">
        <v>17</v>
      </c>
      <c r="C7" s="13">
        <v>207</v>
      </c>
      <c r="D7" s="13">
        <v>896.8</v>
      </c>
      <c r="E7" s="14">
        <v>37137.49</v>
      </c>
      <c r="F7" s="15">
        <v>211.35</v>
      </c>
      <c r="G7" s="16"/>
      <c r="H7" s="15">
        <v>578.66999999999996</v>
      </c>
      <c r="I7" s="15">
        <v>88.28</v>
      </c>
      <c r="J7" s="17">
        <f t="shared" ref="J7:J52" si="0">K7/D7</f>
        <v>315.49681088314003</v>
      </c>
      <c r="K7" s="18">
        <f t="shared" ref="K7:K52" si="1">L7+M7+E7</f>
        <v>282937.53999999998</v>
      </c>
      <c r="L7" s="18">
        <f t="shared" ref="L7:L52" si="2">F7*1163</f>
        <v>245800.05</v>
      </c>
      <c r="M7" s="18">
        <f t="shared" ref="M7:M52" si="3">G7*9.5</f>
        <v>0</v>
      </c>
      <c r="N7" s="19"/>
      <c r="O7" s="20"/>
      <c r="P7" s="21"/>
    </row>
    <row r="8" spans="1:18" x14ac:dyDescent="0.25">
      <c r="A8" s="11">
        <v>2</v>
      </c>
      <c r="B8" s="12" t="s">
        <v>18</v>
      </c>
      <c r="C8" s="13">
        <v>119</v>
      </c>
      <c r="D8" s="13">
        <v>311</v>
      </c>
      <c r="E8" s="14">
        <v>6002.32</v>
      </c>
      <c r="F8" s="15">
        <v>43.5</v>
      </c>
      <c r="G8" s="15">
        <v>397.15</v>
      </c>
      <c r="H8" s="15">
        <v>247.07</v>
      </c>
      <c r="I8" s="22"/>
      <c r="J8" s="17">
        <f t="shared" si="0"/>
        <v>194.10207395498392</v>
      </c>
      <c r="K8" s="18">
        <f t="shared" si="1"/>
        <v>60365.745000000003</v>
      </c>
      <c r="L8" s="18">
        <f t="shared" si="2"/>
        <v>50590.5</v>
      </c>
      <c r="M8" s="18">
        <f t="shared" si="3"/>
        <v>3772.9249999999997</v>
      </c>
      <c r="N8" s="19"/>
      <c r="O8" s="20"/>
      <c r="P8" s="21"/>
    </row>
    <row r="9" spans="1:18" x14ac:dyDescent="0.25">
      <c r="A9" s="11">
        <v>3</v>
      </c>
      <c r="B9" s="12" t="s">
        <v>19</v>
      </c>
      <c r="C9" s="13">
        <v>48</v>
      </c>
      <c r="D9" s="13">
        <v>529</v>
      </c>
      <c r="E9" s="14">
        <v>10759.09</v>
      </c>
      <c r="F9" s="22"/>
      <c r="G9" s="15">
        <v>8354.77</v>
      </c>
      <c r="H9" s="15">
        <v>408.43</v>
      </c>
      <c r="I9" s="22"/>
      <c r="J9" s="17">
        <f t="shared" si="0"/>
        <v>170.3769470699433</v>
      </c>
      <c r="K9" s="18">
        <f t="shared" si="1"/>
        <v>90129.404999999999</v>
      </c>
      <c r="L9" s="18">
        <f t="shared" si="2"/>
        <v>0</v>
      </c>
      <c r="M9" s="18">
        <f t="shared" si="3"/>
        <v>79370.315000000002</v>
      </c>
      <c r="N9" s="19"/>
      <c r="O9" s="20"/>
      <c r="P9" s="21"/>
    </row>
    <row r="10" spans="1:18" x14ac:dyDescent="0.25">
      <c r="A10" s="11">
        <v>4</v>
      </c>
      <c r="B10" s="12" t="s">
        <v>20</v>
      </c>
      <c r="C10" s="13">
        <v>392</v>
      </c>
      <c r="D10" s="13">
        <v>1954.8</v>
      </c>
      <c r="E10" s="14">
        <v>24748.84</v>
      </c>
      <c r="F10" s="15">
        <v>254.41</v>
      </c>
      <c r="G10" s="16"/>
      <c r="H10" s="15">
        <v>759.63</v>
      </c>
      <c r="I10" s="15">
        <v>427.86</v>
      </c>
      <c r="J10" s="17">
        <f t="shared" si="0"/>
        <v>164.02070288520568</v>
      </c>
      <c r="K10" s="18">
        <f t="shared" si="1"/>
        <v>320627.67000000004</v>
      </c>
      <c r="L10" s="18">
        <f t="shared" si="2"/>
        <v>295878.83</v>
      </c>
      <c r="M10" s="18">
        <f t="shared" si="3"/>
        <v>0</v>
      </c>
      <c r="N10" s="19"/>
      <c r="O10" s="20"/>
      <c r="P10" s="21"/>
    </row>
    <row r="11" spans="1:18" x14ac:dyDescent="0.25">
      <c r="A11" s="11">
        <v>5</v>
      </c>
      <c r="B11" s="12" t="s">
        <v>21</v>
      </c>
      <c r="C11" s="13">
        <v>138</v>
      </c>
      <c r="D11" s="13">
        <v>868</v>
      </c>
      <c r="E11" s="14">
        <v>11310.13</v>
      </c>
      <c r="F11" s="15">
        <v>110.26</v>
      </c>
      <c r="G11" s="16"/>
      <c r="H11" s="15">
        <v>351.78</v>
      </c>
      <c r="I11" s="15">
        <v>480.08</v>
      </c>
      <c r="J11" s="17">
        <f t="shared" si="0"/>
        <v>160.76326036866359</v>
      </c>
      <c r="K11" s="18">
        <f t="shared" si="1"/>
        <v>139542.51</v>
      </c>
      <c r="L11" s="18">
        <f t="shared" si="2"/>
        <v>128232.38</v>
      </c>
      <c r="M11" s="18">
        <f t="shared" si="3"/>
        <v>0</v>
      </c>
      <c r="N11" s="19"/>
      <c r="O11" s="20"/>
      <c r="P11" s="21"/>
    </row>
    <row r="12" spans="1:18" x14ac:dyDescent="0.25">
      <c r="A12" s="11">
        <v>6</v>
      </c>
      <c r="B12" s="12" t="s">
        <v>22</v>
      </c>
      <c r="C12" s="13">
        <v>212</v>
      </c>
      <c r="D12" s="13">
        <v>1413.6</v>
      </c>
      <c r="E12" s="14">
        <v>15441.97</v>
      </c>
      <c r="F12" s="22"/>
      <c r="G12" s="15">
        <v>20773.36</v>
      </c>
      <c r="H12" s="15">
        <v>418.96</v>
      </c>
      <c r="I12" s="22"/>
      <c r="J12" s="17">
        <f t="shared" si="0"/>
        <v>150.52977504244484</v>
      </c>
      <c r="K12" s="18">
        <f t="shared" si="1"/>
        <v>212788.89</v>
      </c>
      <c r="L12" s="18">
        <f t="shared" si="2"/>
        <v>0</v>
      </c>
      <c r="M12" s="18">
        <f t="shared" si="3"/>
        <v>197346.92</v>
      </c>
      <c r="N12" s="19"/>
      <c r="O12" s="20"/>
      <c r="P12" s="21"/>
    </row>
    <row r="13" spans="1:18" x14ac:dyDescent="0.25">
      <c r="A13" s="11">
        <v>7</v>
      </c>
      <c r="B13" s="12" t="s">
        <v>23</v>
      </c>
      <c r="C13" s="13">
        <v>156</v>
      </c>
      <c r="D13" s="13">
        <v>570</v>
      </c>
      <c r="E13" s="14">
        <v>11143.06</v>
      </c>
      <c r="F13" s="23"/>
      <c r="G13" s="15">
        <v>7789.55</v>
      </c>
      <c r="H13" s="15">
        <v>150.03</v>
      </c>
      <c r="I13" s="22"/>
      <c r="J13" s="17">
        <f t="shared" si="0"/>
        <v>149.37506140350877</v>
      </c>
      <c r="K13" s="18">
        <f t="shared" si="1"/>
        <v>85143.785000000003</v>
      </c>
      <c r="L13" s="18">
        <f t="shared" si="2"/>
        <v>0</v>
      </c>
      <c r="M13" s="18">
        <f t="shared" si="3"/>
        <v>74000.725000000006</v>
      </c>
      <c r="N13" s="19"/>
      <c r="O13" s="20"/>
      <c r="P13" s="21"/>
    </row>
    <row r="14" spans="1:18" x14ac:dyDescent="0.25">
      <c r="A14" s="11">
        <v>8</v>
      </c>
      <c r="B14" s="12" t="s">
        <v>24</v>
      </c>
      <c r="C14" s="24">
        <v>219</v>
      </c>
      <c r="D14" s="13">
        <v>2020.8</v>
      </c>
      <c r="E14" s="14">
        <v>31571.73</v>
      </c>
      <c r="F14" s="15">
        <v>224.25</v>
      </c>
      <c r="G14" s="16"/>
      <c r="H14" s="15">
        <v>990.08</v>
      </c>
      <c r="I14" s="22"/>
      <c r="J14" s="17">
        <f t="shared" si="0"/>
        <v>144.68254156769595</v>
      </c>
      <c r="K14" s="18">
        <f t="shared" si="1"/>
        <v>292374.48</v>
      </c>
      <c r="L14" s="18">
        <f t="shared" si="2"/>
        <v>260802.75</v>
      </c>
      <c r="M14" s="18">
        <f t="shared" si="3"/>
        <v>0</v>
      </c>
      <c r="N14" s="19"/>
      <c r="O14" s="20"/>
      <c r="P14" s="21"/>
    </row>
    <row r="15" spans="1:18" x14ac:dyDescent="0.25">
      <c r="A15" s="11">
        <v>9</v>
      </c>
      <c r="B15" s="12" t="s">
        <v>25</v>
      </c>
      <c r="C15" s="13">
        <v>204</v>
      </c>
      <c r="D15" s="13">
        <v>1049.1199999999999</v>
      </c>
      <c r="E15" s="14">
        <v>18030.55</v>
      </c>
      <c r="F15" s="15">
        <v>109.1</v>
      </c>
      <c r="G15" s="16"/>
      <c r="H15" s="15">
        <v>460.33</v>
      </c>
      <c r="I15" s="22"/>
      <c r="J15" s="17">
        <f t="shared" si="0"/>
        <v>138.12895569620252</v>
      </c>
      <c r="K15" s="18">
        <f t="shared" si="1"/>
        <v>144913.84999999998</v>
      </c>
      <c r="L15" s="18">
        <f t="shared" si="2"/>
        <v>126883.29999999999</v>
      </c>
      <c r="M15" s="18">
        <f t="shared" si="3"/>
        <v>0</v>
      </c>
      <c r="N15" s="19"/>
      <c r="O15" s="20"/>
      <c r="P15" s="21"/>
    </row>
    <row r="16" spans="1:18" x14ac:dyDescent="0.25">
      <c r="A16" s="11">
        <v>10</v>
      </c>
      <c r="B16" s="12" t="s">
        <v>26</v>
      </c>
      <c r="C16" s="13">
        <v>322</v>
      </c>
      <c r="D16" s="13">
        <v>2437.4</v>
      </c>
      <c r="E16" s="14">
        <v>24999.9</v>
      </c>
      <c r="F16" s="15">
        <v>243.55</v>
      </c>
      <c r="G16" s="16"/>
      <c r="H16" s="15">
        <v>1343.73</v>
      </c>
      <c r="I16" s="15">
        <v>262.25</v>
      </c>
      <c r="J16" s="17">
        <f t="shared" si="0"/>
        <v>126.46613194387463</v>
      </c>
      <c r="K16" s="18">
        <f t="shared" si="1"/>
        <v>308248.55000000005</v>
      </c>
      <c r="L16" s="18">
        <f t="shared" si="2"/>
        <v>283248.65000000002</v>
      </c>
      <c r="M16" s="18">
        <f t="shared" si="3"/>
        <v>0</v>
      </c>
      <c r="N16" s="19"/>
      <c r="O16" s="20"/>
      <c r="P16" s="21"/>
    </row>
    <row r="17" spans="1:16" x14ac:dyDescent="0.25">
      <c r="A17" s="11">
        <v>11</v>
      </c>
      <c r="B17" s="12" t="s">
        <v>27</v>
      </c>
      <c r="C17" s="13">
        <v>386</v>
      </c>
      <c r="D17" s="13">
        <v>2129.6999999999998</v>
      </c>
      <c r="E17" s="14">
        <v>31224.46</v>
      </c>
      <c r="F17" s="15">
        <v>203.29</v>
      </c>
      <c r="G17" s="16"/>
      <c r="H17" s="15">
        <v>1118.74</v>
      </c>
      <c r="I17" s="15">
        <v>458.83</v>
      </c>
      <c r="J17" s="17">
        <f t="shared" si="0"/>
        <v>125.67532046767151</v>
      </c>
      <c r="K17" s="18">
        <f t="shared" si="1"/>
        <v>267650.73</v>
      </c>
      <c r="L17" s="18">
        <f t="shared" si="2"/>
        <v>236426.27</v>
      </c>
      <c r="M17" s="18">
        <f t="shared" si="3"/>
        <v>0</v>
      </c>
      <c r="N17" s="19"/>
      <c r="O17" s="20"/>
      <c r="P17" s="21"/>
    </row>
    <row r="18" spans="1:16" x14ac:dyDescent="0.25">
      <c r="A18" s="11">
        <v>12</v>
      </c>
      <c r="B18" s="12" t="s">
        <v>28</v>
      </c>
      <c r="C18" s="13">
        <v>308</v>
      </c>
      <c r="D18" s="13">
        <v>1799.2</v>
      </c>
      <c r="E18" s="14">
        <v>24393.27</v>
      </c>
      <c r="F18" s="15">
        <v>173.08</v>
      </c>
      <c r="G18" s="16"/>
      <c r="H18" s="15">
        <v>705.31</v>
      </c>
      <c r="I18" s="15">
        <v>175.9</v>
      </c>
      <c r="J18" s="17">
        <f t="shared" si="0"/>
        <v>125.43647732325478</v>
      </c>
      <c r="K18" s="18">
        <f t="shared" si="1"/>
        <v>225685.31</v>
      </c>
      <c r="L18" s="18">
        <f t="shared" si="2"/>
        <v>201292.04</v>
      </c>
      <c r="M18" s="18">
        <f t="shared" si="3"/>
        <v>0</v>
      </c>
      <c r="N18" s="19"/>
      <c r="O18" s="20"/>
      <c r="P18" s="21"/>
    </row>
    <row r="19" spans="1:16" x14ac:dyDescent="0.25">
      <c r="A19" s="11">
        <v>13</v>
      </c>
      <c r="B19" s="12" t="s">
        <v>29</v>
      </c>
      <c r="C19" s="13">
        <v>156</v>
      </c>
      <c r="D19" s="13">
        <v>951.3</v>
      </c>
      <c r="E19" s="14">
        <v>14082.75</v>
      </c>
      <c r="F19" s="15">
        <v>89.92</v>
      </c>
      <c r="G19" s="16"/>
      <c r="H19" s="15">
        <v>431.15</v>
      </c>
      <c r="I19" s="22"/>
      <c r="J19" s="17">
        <f t="shared" si="0"/>
        <v>124.73426889519607</v>
      </c>
      <c r="K19" s="18">
        <f t="shared" si="1"/>
        <v>118659.71</v>
      </c>
      <c r="L19" s="18">
        <f t="shared" si="2"/>
        <v>104576.96000000001</v>
      </c>
      <c r="M19" s="18">
        <f t="shared" si="3"/>
        <v>0</v>
      </c>
      <c r="N19" s="19"/>
      <c r="O19" s="20"/>
      <c r="P19" s="21"/>
    </row>
    <row r="20" spans="1:16" x14ac:dyDescent="0.25">
      <c r="A20" s="11">
        <v>14</v>
      </c>
      <c r="B20" s="12" t="s">
        <v>30</v>
      </c>
      <c r="C20" s="13">
        <v>360</v>
      </c>
      <c r="D20" s="13">
        <v>2128.9</v>
      </c>
      <c r="E20" s="14">
        <v>30244.39</v>
      </c>
      <c r="F20" s="15">
        <v>200.64</v>
      </c>
      <c r="G20" s="25"/>
      <c r="H20" s="15">
        <v>863.51</v>
      </c>
      <c r="I20" s="15">
        <v>203.84</v>
      </c>
      <c r="J20" s="17">
        <f t="shared" si="0"/>
        <v>123.81450984076281</v>
      </c>
      <c r="K20" s="18">
        <f t="shared" si="1"/>
        <v>263588.70999999996</v>
      </c>
      <c r="L20" s="18">
        <f t="shared" si="2"/>
        <v>233344.31999999998</v>
      </c>
      <c r="M20" s="18">
        <f t="shared" si="3"/>
        <v>0</v>
      </c>
      <c r="N20" s="19"/>
      <c r="O20" s="20"/>
      <c r="P20" s="21"/>
    </row>
    <row r="21" spans="1:16" x14ac:dyDescent="0.25">
      <c r="A21" s="11">
        <v>15</v>
      </c>
      <c r="B21" s="12" t="s">
        <v>31</v>
      </c>
      <c r="C21" s="24">
        <v>222</v>
      </c>
      <c r="D21" s="13">
        <v>1803.7</v>
      </c>
      <c r="E21" s="14">
        <v>15760.66</v>
      </c>
      <c r="F21" s="15">
        <v>177.02</v>
      </c>
      <c r="G21" s="16"/>
      <c r="H21" s="15">
        <v>433.35</v>
      </c>
      <c r="I21" s="15">
        <v>133.66999999999999</v>
      </c>
      <c r="J21" s="17">
        <f t="shared" si="0"/>
        <v>122.87792870211233</v>
      </c>
      <c r="K21" s="18">
        <f t="shared" si="1"/>
        <v>221634.92</v>
      </c>
      <c r="L21" s="18">
        <f t="shared" si="2"/>
        <v>205874.26</v>
      </c>
      <c r="M21" s="18">
        <f t="shared" si="3"/>
        <v>0</v>
      </c>
      <c r="N21" s="19"/>
      <c r="O21" s="20"/>
      <c r="P21" s="21"/>
    </row>
    <row r="22" spans="1:16" x14ac:dyDescent="0.25">
      <c r="A22" s="11">
        <v>16</v>
      </c>
      <c r="B22" s="12" t="s">
        <v>32</v>
      </c>
      <c r="C22" s="13">
        <v>347</v>
      </c>
      <c r="D22" s="13">
        <v>1735</v>
      </c>
      <c r="E22" s="14">
        <v>22976.34</v>
      </c>
      <c r="F22" s="15">
        <v>160.44</v>
      </c>
      <c r="G22" s="16"/>
      <c r="H22" s="15">
        <v>826.19</v>
      </c>
      <c r="I22" s="15">
        <v>371.48</v>
      </c>
      <c r="J22" s="17">
        <f t="shared" si="0"/>
        <v>120.78850720461095</v>
      </c>
      <c r="K22" s="18">
        <f t="shared" si="1"/>
        <v>209568.06</v>
      </c>
      <c r="L22" s="18">
        <f t="shared" si="2"/>
        <v>186591.72</v>
      </c>
      <c r="M22" s="18">
        <f t="shared" si="3"/>
        <v>0</v>
      </c>
      <c r="N22" s="19"/>
      <c r="O22" s="20"/>
      <c r="P22" s="21"/>
    </row>
    <row r="23" spans="1:16" x14ac:dyDescent="0.25">
      <c r="A23" s="11">
        <v>17</v>
      </c>
      <c r="B23" s="12" t="s">
        <v>33</v>
      </c>
      <c r="C23" s="13">
        <v>306</v>
      </c>
      <c r="D23" s="13">
        <v>2129.6999999999998</v>
      </c>
      <c r="E23" s="14">
        <v>16043.49</v>
      </c>
      <c r="F23" s="15">
        <v>204.36</v>
      </c>
      <c r="G23" s="16"/>
      <c r="H23" s="15">
        <v>704.72</v>
      </c>
      <c r="I23" s="15">
        <v>389.32</v>
      </c>
      <c r="J23" s="17">
        <f t="shared" si="0"/>
        <v>119.13141287505285</v>
      </c>
      <c r="K23" s="18">
        <f t="shared" si="1"/>
        <v>253714.17</v>
      </c>
      <c r="L23" s="18">
        <f t="shared" si="2"/>
        <v>237670.68000000002</v>
      </c>
      <c r="M23" s="18">
        <f t="shared" si="3"/>
        <v>0</v>
      </c>
      <c r="N23" s="19"/>
      <c r="O23" s="20"/>
      <c r="P23" s="21"/>
    </row>
    <row r="24" spans="1:16" x14ac:dyDescent="0.25">
      <c r="A24" s="11">
        <v>18</v>
      </c>
      <c r="B24" s="12" t="s">
        <v>34</v>
      </c>
      <c r="C24" s="13">
        <v>209</v>
      </c>
      <c r="D24" s="13">
        <v>1515</v>
      </c>
      <c r="E24" s="14">
        <v>29550.639999999999</v>
      </c>
      <c r="F24" s="15">
        <v>123.54</v>
      </c>
      <c r="G24" s="16"/>
      <c r="H24" s="15">
        <v>842.92</v>
      </c>
      <c r="I24" s="22"/>
      <c r="J24" s="17">
        <f t="shared" si="0"/>
        <v>114.34168976897692</v>
      </c>
      <c r="K24" s="18">
        <f t="shared" si="1"/>
        <v>173227.66000000003</v>
      </c>
      <c r="L24" s="18">
        <f t="shared" si="2"/>
        <v>143677.02000000002</v>
      </c>
      <c r="M24" s="18">
        <f t="shared" si="3"/>
        <v>0</v>
      </c>
      <c r="N24" s="19"/>
      <c r="O24" s="20"/>
      <c r="P24" s="21"/>
    </row>
    <row r="25" spans="1:16" x14ac:dyDescent="0.25">
      <c r="A25" s="11">
        <v>19</v>
      </c>
      <c r="B25" s="12" t="s">
        <v>35</v>
      </c>
      <c r="C25" s="13">
        <v>453</v>
      </c>
      <c r="D25" s="13">
        <v>2417</v>
      </c>
      <c r="E25" s="14">
        <v>30235.53</v>
      </c>
      <c r="F25" s="15">
        <v>209.34</v>
      </c>
      <c r="G25" s="16"/>
      <c r="H25" s="15">
        <v>1122.4000000000001</v>
      </c>
      <c r="I25" s="15">
        <v>630.19000000000005</v>
      </c>
      <c r="J25" s="17">
        <f t="shared" si="0"/>
        <v>113.23870500620605</v>
      </c>
      <c r="K25" s="18">
        <f t="shared" si="1"/>
        <v>273697.95</v>
      </c>
      <c r="L25" s="18">
        <f t="shared" si="2"/>
        <v>243462.42</v>
      </c>
      <c r="M25" s="18">
        <f t="shared" si="3"/>
        <v>0</v>
      </c>
      <c r="N25" s="19"/>
      <c r="O25" s="20"/>
      <c r="P25" s="21"/>
    </row>
    <row r="26" spans="1:16" x14ac:dyDescent="0.25">
      <c r="A26" s="11">
        <v>20</v>
      </c>
      <c r="B26" s="12" t="s">
        <v>36</v>
      </c>
      <c r="C26" s="13">
        <v>307</v>
      </c>
      <c r="D26" s="13">
        <v>2129.6999999999998</v>
      </c>
      <c r="E26" s="14">
        <v>25003.87</v>
      </c>
      <c r="F26" s="15">
        <v>184.67</v>
      </c>
      <c r="G26" s="16"/>
      <c r="H26" s="15">
        <v>983.75</v>
      </c>
      <c r="I26" s="15">
        <v>271.72000000000003</v>
      </c>
      <c r="J26" s="17">
        <f t="shared" si="0"/>
        <v>112.5863173216885</v>
      </c>
      <c r="K26" s="18">
        <f t="shared" si="1"/>
        <v>239775.08</v>
      </c>
      <c r="L26" s="18">
        <f t="shared" si="2"/>
        <v>214771.21</v>
      </c>
      <c r="M26" s="18">
        <f t="shared" si="3"/>
        <v>0</v>
      </c>
      <c r="N26" s="19"/>
      <c r="O26" s="20"/>
      <c r="P26" s="21"/>
    </row>
    <row r="27" spans="1:16" x14ac:dyDescent="0.25">
      <c r="A27" s="11">
        <v>21</v>
      </c>
      <c r="B27" s="12" t="s">
        <v>37</v>
      </c>
      <c r="C27" s="13">
        <v>220</v>
      </c>
      <c r="D27" s="13">
        <v>1330</v>
      </c>
      <c r="E27" s="14">
        <v>14387.57</v>
      </c>
      <c r="F27" s="15">
        <v>112.68</v>
      </c>
      <c r="G27" s="16"/>
      <c r="H27" s="15">
        <v>528.07000000000005</v>
      </c>
      <c r="I27" s="22"/>
      <c r="J27" s="17">
        <f t="shared" si="0"/>
        <v>109.34918045112782</v>
      </c>
      <c r="K27" s="18">
        <f t="shared" si="1"/>
        <v>145434.41</v>
      </c>
      <c r="L27" s="18">
        <f t="shared" si="2"/>
        <v>131046.84000000001</v>
      </c>
      <c r="M27" s="18">
        <f t="shared" si="3"/>
        <v>0</v>
      </c>
      <c r="N27" s="19"/>
      <c r="O27" s="20"/>
      <c r="P27" s="21"/>
    </row>
    <row r="28" spans="1:16" x14ac:dyDescent="0.25">
      <c r="A28" s="11">
        <v>22</v>
      </c>
      <c r="B28" s="12" t="s">
        <v>38</v>
      </c>
      <c r="C28" s="13">
        <v>416</v>
      </c>
      <c r="D28" s="13">
        <v>2417</v>
      </c>
      <c r="E28" s="14">
        <v>19081.2</v>
      </c>
      <c r="F28" s="15">
        <v>206.61</v>
      </c>
      <c r="G28" s="16"/>
      <c r="H28" s="15">
        <v>905.83</v>
      </c>
      <c r="I28" s="15">
        <v>674.37</v>
      </c>
      <c r="J28" s="17">
        <f t="shared" si="0"/>
        <v>107.31014894497312</v>
      </c>
      <c r="K28" s="18">
        <f t="shared" si="1"/>
        <v>259368.63000000003</v>
      </c>
      <c r="L28" s="18">
        <f t="shared" si="2"/>
        <v>240287.43000000002</v>
      </c>
      <c r="M28" s="18">
        <f t="shared" si="3"/>
        <v>0</v>
      </c>
      <c r="N28" s="19"/>
      <c r="O28" s="20"/>
      <c r="P28" s="21"/>
    </row>
    <row r="29" spans="1:16" x14ac:dyDescent="0.25">
      <c r="A29" s="11">
        <v>23</v>
      </c>
      <c r="B29" s="12" t="s">
        <v>39</v>
      </c>
      <c r="C29" s="13">
        <v>124</v>
      </c>
      <c r="D29" s="13">
        <v>1098.2</v>
      </c>
      <c r="E29" s="14">
        <v>9947.58</v>
      </c>
      <c r="F29" s="15">
        <v>92.73</v>
      </c>
      <c r="G29" s="16"/>
      <c r="H29" s="15">
        <v>331.87</v>
      </c>
      <c r="I29" s="15">
        <v>142.94</v>
      </c>
      <c r="J29" s="17">
        <f t="shared" si="0"/>
        <v>107.25967036969587</v>
      </c>
      <c r="K29" s="18">
        <f t="shared" si="1"/>
        <v>117792.57</v>
      </c>
      <c r="L29" s="18">
        <f t="shared" si="2"/>
        <v>107844.99</v>
      </c>
      <c r="M29" s="18">
        <f t="shared" si="3"/>
        <v>0</v>
      </c>
      <c r="N29" s="19"/>
      <c r="O29" s="20"/>
      <c r="P29" s="21"/>
    </row>
    <row r="30" spans="1:16" x14ac:dyDescent="0.25">
      <c r="A30" s="11">
        <v>24</v>
      </c>
      <c r="B30" s="12" t="s">
        <v>40</v>
      </c>
      <c r="C30" s="13">
        <v>337</v>
      </c>
      <c r="D30" s="13">
        <v>1799.2</v>
      </c>
      <c r="E30" s="14">
        <v>18285.32</v>
      </c>
      <c r="F30" s="15">
        <v>149.66</v>
      </c>
      <c r="G30" s="16"/>
      <c r="H30" s="15">
        <v>611.64</v>
      </c>
      <c r="I30" s="15">
        <v>271.08</v>
      </c>
      <c r="J30" s="17">
        <f t="shared" si="0"/>
        <v>106.90301244997777</v>
      </c>
      <c r="K30" s="18">
        <f t="shared" si="1"/>
        <v>192339.9</v>
      </c>
      <c r="L30" s="18">
        <f t="shared" si="2"/>
        <v>174054.58</v>
      </c>
      <c r="M30" s="18">
        <f t="shared" si="3"/>
        <v>0</v>
      </c>
      <c r="N30" s="19"/>
      <c r="O30" s="20"/>
      <c r="P30" s="21"/>
    </row>
    <row r="31" spans="1:16" x14ac:dyDescent="0.25">
      <c r="A31" s="11">
        <v>25</v>
      </c>
      <c r="B31" s="12" t="s">
        <v>41</v>
      </c>
      <c r="C31" s="13">
        <v>382</v>
      </c>
      <c r="D31" s="13">
        <v>2436</v>
      </c>
      <c r="E31" s="14">
        <v>34473.61</v>
      </c>
      <c r="F31" s="15">
        <v>187.84</v>
      </c>
      <c r="G31" s="16"/>
      <c r="H31" s="15">
        <v>1274</v>
      </c>
      <c r="I31" s="15">
        <v>253.67</v>
      </c>
      <c r="J31" s="17">
        <f t="shared" si="0"/>
        <v>103.83067733990148</v>
      </c>
      <c r="K31" s="18">
        <f t="shared" si="1"/>
        <v>252931.53000000003</v>
      </c>
      <c r="L31" s="18">
        <f t="shared" si="2"/>
        <v>218457.92</v>
      </c>
      <c r="M31" s="18">
        <f t="shared" si="3"/>
        <v>0</v>
      </c>
      <c r="N31" s="19"/>
      <c r="O31" s="20"/>
      <c r="P31" s="21"/>
    </row>
    <row r="32" spans="1:16" x14ac:dyDescent="0.25">
      <c r="A32" s="11">
        <v>26</v>
      </c>
      <c r="B32" s="12" t="s">
        <v>42</v>
      </c>
      <c r="C32" s="13">
        <v>185</v>
      </c>
      <c r="D32" s="13">
        <v>1099.3</v>
      </c>
      <c r="E32" s="14">
        <v>10111.469999999999</v>
      </c>
      <c r="F32" s="15">
        <v>88.08</v>
      </c>
      <c r="G32" s="16"/>
      <c r="H32" s="15">
        <v>296.89999999999998</v>
      </c>
      <c r="I32" s="22"/>
      <c r="J32" s="17">
        <f t="shared" si="0"/>
        <v>102.38197944146275</v>
      </c>
      <c r="K32" s="18">
        <f t="shared" si="1"/>
        <v>112548.51</v>
      </c>
      <c r="L32" s="18">
        <f t="shared" si="2"/>
        <v>102437.04</v>
      </c>
      <c r="M32" s="18">
        <f t="shared" si="3"/>
        <v>0</v>
      </c>
      <c r="N32" s="19"/>
      <c r="O32" s="20"/>
      <c r="P32" s="21"/>
    </row>
    <row r="33" spans="1:19" x14ac:dyDescent="0.25">
      <c r="A33" s="11">
        <v>27</v>
      </c>
      <c r="B33" s="12" t="s">
        <v>43</v>
      </c>
      <c r="C33" s="13">
        <v>330</v>
      </c>
      <c r="D33" s="13">
        <v>2437</v>
      </c>
      <c r="E33" s="14">
        <v>40650.01</v>
      </c>
      <c r="F33" s="15">
        <v>179.47</v>
      </c>
      <c r="G33" s="16"/>
      <c r="H33" s="15">
        <v>1223.49</v>
      </c>
      <c r="I33" s="15">
        <v>714.1</v>
      </c>
      <c r="J33" s="17">
        <f t="shared" si="0"/>
        <v>102.32811653672547</v>
      </c>
      <c r="K33" s="18">
        <f t="shared" si="1"/>
        <v>249373.62</v>
      </c>
      <c r="L33" s="18">
        <f t="shared" si="2"/>
        <v>208723.61</v>
      </c>
      <c r="M33" s="18">
        <f t="shared" si="3"/>
        <v>0</v>
      </c>
      <c r="N33" s="19"/>
      <c r="O33" s="20"/>
      <c r="P33" s="21"/>
      <c r="S33" s="21"/>
    </row>
    <row r="34" spans="1:19" x14ac:dyDescent="0.25">
      <c r="A34" s="11">
        <v>28</v>
      </c>
      <c r="B34" s="12" t="s">
        <v>44</v>
      </c>
      <c r="C34" s="13">
        <v>228</v>
      </c>
      <c r="D34" s="13">
        <v>1515</v>
      </c>
      <c r="E34" s="14">
        <v>17213.7</v>
      </c>
      <c r="F34" s="15">
        <v>117.65</v>
      </c>
      <c r="G34" s="16"/>
      <c r="H34" s="15">
        <v>432</v>
      </c>
      <c r="I34" s="22"/>
      <c r="J34" s="17">
        <f t="shared" si="0"/>
        <v>101.67699669966998</v>
      </c>
      <c r="K34" s="18">
        <f t="shared" si="1"/>
        <v>154040.65000000002</v>
      </c>
      <c r="L34" s="18">
        <f t="shared" si="2"/>
        <v>136826.95000000001</v>
      </c>
      <c r="M34" s="18">
        <f t="shared" si="3"/>
        <v>0</v>
      </c>
      <c r="N34" s="19"/>
      <c r="O34" s="20"/>
      <c r="P34" s="21"/>
    </row>
    <row r="35" spans="1:19" x14ac:dyDescent="0.25">
      <c r="A35" s="11">
        <v>29</v>
      </c>
      <c r="B35" s="12" t="s">
        <v>45</v>
      </c>
      <c r="C35" s="13">
        <v>315</v>
      </c>
      <c r="D35" s="13">
        <v>2129.6999999999998</v>
      </c>
      <c r="E35" s="14">
        <v>17024.919999999998</v>
      </c>
      <c r="F35" s="15">
        <v>168.52</v>
      </c>
      <c r="G35" s="16"/>
      <c r="H35" s="15">
        <v>484.99</v>
      </c>
      <c r="I35" s="15">
        <v>168</v>
      </c>
      <c r="J35" s="17">
        <f t="shared" si="0"/>
        <v>100.0205099309762</v>
      </c>
      <c r="K35" s="18">
        <f t="shared" si="1"/>
        <v>213013.68</v>
      </c>
      <c r="L35" s="18">
        <f t="shared" si="2"/>
        <v>195988.76</v>
      </c>
      <c r="M35" s="18">
        <f t="shared" si="3"/>
        <v>0</v>
      </c>
      <c r="N35" s="19"/>
      <c r="O35" s="20"/>
      <c r="P35" s="21"/>
    </row>
    <row r="36" spans="1:19" x14ac:dyDescent="0.25">
      <c r="A36" s="11">
        <v>30</v>
      </c>
      <c r="B36" s="12" t="s">
        <v>46</v>
      </c>
      <c r="C36" s="13">
        <v>364</v>
      </c>
      <c r="D36" s="13">
        <v>2103.1999999999998</v>
      </c>
      <c r="E36" s="14">
        <v>21653.83</v>
      </c>
      <c r="F36" s="15">
        <v>160.12</v>
      </c>
      <c r="G36" s="16"/>
      <c r="H36" s="15">
        <v>940.11</v>
      </c>
      <c r="I36" s="15">
        <v>403.11</v>
      </c>
      <c r="J36" s="17">
        <f t="shared" si="0"/>
        <v>98.836720235831123</v>
      </c>
      <c r="K36" s="18">
        <f t="shared" si="1"/>
        <v>207873.39</v>
      </c>
      <c r="L36" s="18">
        <f t="shared" si="2"/>
        <v>186219.56</v>
      </c>
      <c r="M36" s="18">
        <f t="shared" si="3"/>
        <v>0</v>
      </c>
      <c r="N36" s="19"/>
      <c r="O36" s="20"/>
      <c r="P36" s="21"/>
    </row>
    <row r="37" spans="1:19" x14ac:dyDescent="0.25">
      <c r="A37" s="11">
        <v>31</v>
      </c>
      <c r="B37" s="12" t="s">
        <v>47</v>
      </c>
      <c r="C37" s="13">
        <v>54</v>
      </c>
      <c r="D37" s="13">
        <v>1066</v>
      </c>
      <c r="E37" s="14">
        <v>28341.79</v>
      </c>
      <c r="F37" s="15">
        <v>64.540000000000006</v>
      </c>
      <c r="G37" s="16"/>
      <c r="H37" s="22"/>
      <c r="I37" s="22"/>
      <c r="J37" s="17">
        <f t="shared" si="0"/>
        <v>96.999821763602256</v>
      </c>
      <c r="K37" s="18">
        <f t="shared" si="1"/>
        <v>103401.81</v>
      </c>
      <c r="L37" s="18">
        <f t="shared" si="2"/>
        <v>75060.02</v>
      </c>
      <c r="M37" s="18">
        <f t="shared" si="3"/>
        <v>0</v>
      </c>
      <c r="N37" s="19"/>
      <c r="O37" s="20"/>
      <c r="P37" s="21"/>
    </row>
    <row r="38" spans="1:19" x14ac:dyDescent="0.25">
      <c r="A38" s="11">
        <v>32</v>
      </c>
      <c r="B38" s="12" t="s">
        <v>48</v>
      </c>
      <c r="C38" s="13">
        <v>321</v>
      </c>
      <c r="D38" s="13">
        <v>2103.9</v>
      </c>
      <c r="E38" s="14">
        <v>16154.83</v>
      </c>
      <c r="F38" s="15">
        <v>159.53</v>
      </c>
      <c r="G38" s="25"/>
      <c r="H38" s="15">
        <v>697.15</v>
      </c>
      <c r="I38" s="15">
        <v>250.13</v>
      </c>
      <c r="J38" s="17">
        <f t="shared" si="0"/>
        <v>95.863976424735014</v>
      </c>
      <c r="K38" s="18">
        <f t="shared" si="1"/>
        <v>201688.22</v>
      </c>
      <c r="L38" s="18">
        <f t="shared" si="2"/>
        <v>185533.39</v>
      </c>
      <c r="M38" s="18">
        <f t="shared" si="3"/>
        <v>0</v>
      </c>
      <c r="N38" s="19"/>
      <c r="O38" s="20"/>
      <c r="P38" s="21"/>
      <c r="S38" s="26"/>
    </row>
    <row r="39" spans="1:19" x14ac:dyDescent="0.25">
      <c r="A39" s="11">
        <v>33</v>
      </c>
      <c r="B39" s="12" t="s">
        <v>49</v>
      </c>
      <c r="C39" s="13">
        <v>359</v>
      </c>
      <c r="D39" s="13">
        <v>2319</v>
      </c>
      <c r="E39" s="14">
        <v>22058.19</v>
      </c>
      <c r="F39" s="15">
        <v>171.78</v>
      </c>
      <c r="G39" s="16"/>
      <c r="H39" s="15">
        <v>899.86</v>
      </c>
      <c r="I39" s="15">
        <v>206.56</v>
      </c>
      <c r="J39" s="17">
        <f t="shared" si="0"/>
        <v>95.661203104786551</v>
      </c>
      <c r="K39" s="18">
        <f t="shared" si="1"/>
        <v>221838.33000000002</v>
      </c>
      <c r="L39" s="18">
        <f t="shared" si="2"/>
        <v>199780.14</v>
      </c>
      <c r="M39" s="18">
        <f t="shared" si="3"/>
        <v>0</v>
      </c>
      <c r="N39" s="19"/>
      <c r="O39" s="20"/>
      <c r="P39" s="21"/>
    </row>
    <row r="40" spans="1:19" x14ac:dyDescent="0.25">
      <c r="A40" s="11">
        <v>34</v>
      </c>
      <c r="B40" s="12" t="s">
        <v>50</v>
      </c>
      <c r="C40" s="13">
        <v>320</v>
      </c>
      <c r="D40" s="13">
        <v>1642.5</v>
      </c>
      <c r="E40" s="14">
        <v>26373.43</v>
      </c>
      <c r="F40" s="15">
        <v>111.75</v>
      </c>
      <c r="G40" s="16"/>
      <c r="H40" s="15">
        <v>1087.4100000000001</v>
      </c>
      <c r="I40" s="22"/>
      <c r="J40" s="17">
        <f t="shared" si="0"/>
        <v>95.183366818873665</v>
      </c>
      <c r="K40" s="18">
        <f t="shared" si="1"/>
        <v>156338.68</v>
      </c>
      <c r="L40" s="18">
        <f t="shared" si="2"/>
        <v>129965.25</v>
      </c>
      <c r="M40" s="18">
        <f t="shared" si="3"/>
        <v>0</v>
      </c>
      <c r="N40" s="19"/>
      <c r="O40" s="20"/>
      <c r="P40" s="21"/>
      <c r="S40" s="26"/>
    </row>
    <row r="41" spans="1:19" x14ac:dyDescent="0.25">
      <c r="A41" s="11">
        <v>35</v>
      </c>
      <c r="B41" s="12" t="s">
        <v>51</v>
      </c>
      <c r="C41" s="13">
        <v>43</v>
      </c>
      <c r="D41" s="13">
        <v>550</v>
      </c>
      <c r="E41" s="14">
        <v>9484.0400000000009</v>
      </c>
      <c r="F41" s="22"/>
      <c r="G41" s="15">
        <v>4483.92</v>
      </c>
      <c r="H41" s="15">
        <v>184.48</v>
      </c>
      <c r="I41" s="22"/>
      <c r="J41" s="17">
        <f t="shared" si="0"/>
        <v>94.693236363636359</v>
      </c>
      <c r="K41" s="18">
        <f t="shared" si="1"/>
        <v>52081.279999999999</v>
      </c>
      <c r="L41" s="18">
        <f t="shared" si="2"/>
        <v>0</v>
      </c>
      <c r="M41" s="18">
        <f t="shared" si="3"/>
        <v>42597.24</v>
      </c>
      <c r="N41" s="19"/>
      <c r="O41" s="20"/>
      <c r="P41" s="21"/>
    </row>
    <row r="42" spans="1:19" x14ac:dyDescent="0.25">
      <c r="A42" s="11">
        <v>36</v>
      </c>
      <c r="B42" s="12" t="s">
        <v>52</v>
      </c>
      <c r="C42" s="13">
        <v>450</v>
      </c>
      <c r="D42" s="13">
        <v>2462.1799999999998</v>
      </c>
      <c r="E42" s="14">
        <v>48008.34</v>
      </c>
      <c r="F42" s="15">
        <v>157.18</v>
      </c>
      <c r="G42" s="16"/>
      <c r="H42" s="15">
        <v>1212.8699999999999</v>
      </c>
      <c r="I42" s="15">
        <v>251.43</v>
      </c>
      <c r="J42" s="17">
        <f t="shared" si="0"/>
        <v>93.741594846843043</v>
      </c>
      <c r="K42" s="18">
        <f t="shared" si="1"/>
        <v>230808.68</v>
      </c>
      <c r="L42" s="18">
        <f t="shared" si="2"/>
        <v>182800.34</v>
      </c>
      <c r="M42" s="18">
        <f t="shared" si="3"/>
        <v>0</v>
      </c>
      <c r="N42" s="19"/>
      <c r="O42" s="20"/>
      <c r="P42" s="21"/>
    </row>
    <row r="43" spans="1:19" x14ac:dyDescent="0.25">
      <c r="A43" s="11">
        <v>37</v>
      </c>
      <c r="B43" s="12" t="s">
        <v>53</v>
      </c>
      <c r="C43" s="13">
        <v>213</v>
      </c>
      <c r="D43" s="13">
        <v>2044.3</v>
      </c>
      <c r="E43" s="14">
        <v>28495.19</v>
      </c>
      <c r="F43" s="15">
        <v>139.84</v>
      </c>
      <c r="G43" s="16"/>
      <c r="H43" s="15">
        <v>440.55</v>
      </c>
      <c r="I43" s="15">
        <v>136.32</v>
      </c>
      <c r="J43" s="17">
        <f t="shared" si="0"/>
        <v>93.493670204960139</v>
      </c>
      <c r="K43" s="18">
        <f t="shared" si="1"/>
        <v>191129.11000000002</v>
      </c>
      <c r="L43" s="18">
        <f t="shared" si="2"/>
        <v>162633.92000000001</v>
      </c>
      <c r="M43" s="18">
        <f t="shared" si="3"/>
        <v>0</v>
      </c>
      <c r="N43" s="19"/>
      <c r="O43" s="20"/>
      <c r="P43" s="21"/>
    </row>
    <row r="44" spans="1:19" x14ac:dyDescent="0.25">
      <c r="A44" s="11">
        <v>38</v>
      </c>
      <c r="B44" s="12" t="s">
        <v>54</v>
      </c>
      <c r="C44" s="13">
        <v>307</v>
      </c>
      <c r="D44" s="13">
        <v>1798.9</v>
      </c>
      <c r="E44" s="14">
        <v>15998.64</v>
      </c>
      <c r="F44" s="15">
        <v>124.97</v>
      </c>
      <c r="G44" s="16"/>
      <c r="H44" s="15">
        <v>648.78</v>
      </c>
      <c r="I44" s="22"/>
      <c r="J44" s="17">
        <f t="shared" si="0"/>
        <v>89.687447884818496</v>
      </c>
      <c r="K44" s="18">
        <f t="shared" si="1"/>
        <v>161338.75</v>
      </c>
      <c r="L44" s="18">
        <f t="shared" si="2"/>
        <v>145340.10999999999</v>
      </c>
      <c r="M44" s="18">
        <f t="shared" si="3"/>
        <v>0</v>
      </c>
      <c r="N44" s="19"/>
      <c r="O44" s="20"/>
      <c r="P44" s="21"/>
    </row>
    <row r="45" spans="1:19" x14ac:dyDescent="0.25">
      <c r="A45" s="11">
        <v>39</v>
      </c>
      <c r="B45" s="12" t="s">
        <v>55</v>
      </c>
      <c r="C45" s="13">
        <v>378</v>
      </c>
      <c r="D45" s="13">
        <v>2104</v>
      </c>
      <c r="E45" s="14">
        <v>20367.849999999999</v>
      </c>
      <c r="F45" s="15">
        <v>143.72999999999999</v>
      </c>
      <c r="G45" s="16"/>
      <c r="H45" s="15">
        <v>534.9</v>
      </c>
      <c r="I45" s="15">
        <v>342.13</v>
      </c>
      <c r="J45" s="17">
        <f t="shared" si="0"/>
        <v>89.128250950570347</v>
      </c>
      <c r="K45" s="18">
        <f t="shared" si="1"/>
        <v>187525.84</v>
      </c>
      <c r="L45" s="18">
        <f t="shared" si="2"/>
        <v>167157.99</v>
      </c>
      <c r="M45" s="18">
        <f t="shared" si="3"/>
        <v>0</v>
      </c>
      <c r="N45" s="19"/>
      <c r="O45" s="20"/>
      <c r="P45" s="21"/>
    </row>
    <row r="46" spans="1:19" x14ac:dyDescent="0.25">
      <c r="A46" s="11">
        <v>40</v>
      </c>
      <c r="B46" s="12" t="s">
        <v>56</v>
      </c>
      <c r="C46" s="13">
        <v>350</v>
      </c>
      <c r="D46" s="13">
        <v>2104.3000000000002</v>
      </c>
      <c r="E46" s="14">
        <v>18467.169999999998</v>
      </c>
      <c r="F46" s="15">
        <v>144.09</v>
      </c>
      <c r="G46" s="16"/>
      <c r="H46" s="15">
        <v>570.9</v>
      </c>
      <c r="I46" s="15">
        <v>403.01</v>
      </c>
      <c r="J46" s="17">
        <f t="shared" si="0"/>
        <v>88.411272157011837</v>
      </c>
      <c r="K46" s="18">
        <f t="shared" si="1"/>
        <v>186043.84000000003</v>
      </c>
      <c r="L46" s="18">
        <f t="shared" si="2"/>
        <v>167576.67000000001</v>
      </c>
      <c r="M46" s="18">
        <f t="shared" si="3"/>
        <v>0</v>
      </c>
      <c r="N46" s="19"/>
      <c r="O46" s="20"/>
      <c r="P46" s="21"/>
    </row>
    <row r="47" spans="1:19" x14ac:dyDescent="0.25">
      <c r="A47" s="11">
        <v>41</v>
      </c>
      <c r="B47" s="12" t="s">
        <v>57</v>
      </c>
      <c r="C47" s="13">
        <v>360</v>
      </c>
      <c r="D47" s="13">
        <v>2237</v>
      </c>
      <c r="E47" s="14">
        <v>27091.599999999999</v>
      </c>
      <c r="F47" s="15">
        <v>145.61000000000001</v>
      </c>
      <c r="G47" s="16"/>
      <c r="H47" s="15">
        <v>1171.43</v>
      </c>
      <c r="I47" s="22"/>
      <c r="J47" s="17">
        <f t="shared" si="0"/>
        <v>87.812261957979445</v>
      </c>
      <c r="K47" s="18">
        <f t="shared" si="1"/>
        <v>196436.03000000003</v>
      </c>
      <c r="L47" s="18">
        <f t="shared" si="2"/>
        <v>169344.43000000002</v>
      </c>
      <c r="M47" s="18">
        <f t="shared" si="3"/>
        <v>0</v>
      </c>
      <c r="N47" s="19"/>
      <c r="O47" s="20"/>
      <c r="P47" s="21"/>
    </row>
    <row r="48" spans="1:19" ht="25.5" x14ac:dyDescent="0.25">
      <c r="A48" s="11">
        <v>42</v>
      </c>
      <c r="B48" s="12" t="s">
        <v>58</v>
      </c>
      <c r="C48" s="24">
        <v>124</v>
      </c>
      <c r="D48" s="13">
        <v>628</v>
      </c>
      <c r="E48" s="14">
        <v>11408.81</v>
      </c>
      <c r="F48" s="15">
        <v>34.6</v>
      </c>
      <c r="G48" s="16"/>
      <c r="H48" s="15">
        <v>226.79</v>
      </c>
      <c r="I48" s="22"/>
      <c r="J48" s="17">
        <f t="shared" si="0"/>
        <v>82.24300955414013</v>
      </c>
      <c r="K48" s="18">
        <f t="shared" si="1"/>
        <v>51648.61</v>
      </c>
      <c r="L48" s="18">
        <f t="shared" si="2"/>
        <v>40239.800000000003</v>
      </c>
      <c r="M48" s="18">
        <f t="shared" si="3"/>
        <v>0</v>
      </c>
      <c r="N48" s="19"/>
      <c r="O48" s="20"/>
      <c r="P48" s="21"/>
    </row>
    <row r="49" spans="1:19" x14ac:dyDescent="0.25">
      <c r="A49" s="11">
        <v>43</v>
      </c>
      <c r="B49" s="12" t="s">
        <v>59</v>
      </c>
      <c r="C49" s="13">
        <v>324</v>
      </c>
      <c r="D49" s="13">
        <v>2274.9</v>
      </c>
      <c r="E49" s="14">
        <v>20773.240000000002</v>
      </c>
      <c r="F49" s="15">
        <v>138.37</v>
      </c>
      <c r="G49" s="16"/>
      <c r="H49" s="15">
        <v>708.77</v>
      </c>
      <c r="I49" s="15">
        <v>185.77</v>
      </c>
      <c r="J49" s="17">
        <f t="shared" si="0"/>
        <v>79.870565739153363</v>
      </c>
      <c r="K49" s="18">
        <f t="shared" si="1"/>
        <v>181697.55</v>
      </c>
      <c r="L49" s="18">
        <f t="shared" si="2"/>
        <v>160924.31</v>
      </c>
      <c r="M49" s="18">
        <f t="shared" si="3"/>
        <v>0</v>
      </c>
      <c r="N49" s="19"/>
      <c r="O49" s="20"/>
      <c r="P49" s="21"/>
    </row>
    <row r="50" spans="1:19" x14ac:dyDescent="0.25">
      <c r="A50" s="11">
        <v>44</v>
      </c>
      <c r="B50" s="12" t="s">
        <v>60</v>
      </c>
      <c r="C50" s="13">
        <v>350</v>
      </c>
      <c r="D50" s="13">
        <v>2831.4</v>
      </c>
      <c r="E50" s="14">
        <v>45666.34</v>
      </c>
      <c r="F50" s="15">
        <v>131.97</v>
      </c>
      <c r="G50" s="16"/>
      <c r="H50" s="15">
        <v>711.75</v>
      </c>
      <c r="I50" s="15">
        <v>309.12</v>
      </c>
      <c r="J50" s="17">
        <f t="shared" si="0"/>
        <v>70.335328812601531</v>
      </c>
      <c r="K50" s="18">
        <f t="shared" si="1"/>
        <v>199147.44999999998</v>
      </c>
      <c r="L50" s="18">
        <f t="shared" si="2"/>
        <v>153481.10999999999</v>
      </c>
      <c r="M50" s="18">
        <f t="shared" si="3"/>
        <v>0</v>
      </c>
      <c r="N50" s="19"/>
      <c r="O50" s="20"/>
      <c r="P50" s="21"/>
    </row>
    <row r="51" spans="1:19" x14ac:dyDescent="0.25">
      <c r="A51" s="11">
        <v>45</v>
      </c>
      <c r="B51" s="12" t="s">
        <v>61</v>
      </c>
      <c r="C51" s="13">
        <v>464</v>
      </c>
      <c r="D51" s="13">
        <v>2437</v>
      </c>
      <c r="E51" s="14">
        <v>21089.24</v>
      </c>
      <c r="F51" s="15">
        <v>103.52</v>
      </c>
      <c r="G51" s="16"/>
      <c r="H51" s="15">
        <v>805.61</v>
      </c>
      <c r="I51" s="15">
        <v>251.98</v>
      </c>
      <c r="J51" s="17">
        <f t="shared" si="0"/>
        <v>58.056216659827655</v>
      </c>
      <c r="K51" s="18">
        <f t="shared" si="1"/>
        <v>141483</v>
      </c>
      <c r="L51" s="18">
        <f t="shared" si="2"/>
        <v>120393.76</v>
      </c>
      <c r="M51" s="18">
        <f t="shared" si="3"/>
        <v>0</v>
      </c>
      <c r="N51" s="19"/>
      <c r="O51" s="20"/>
      <c r="P51" s="21"/>
    </row>
    <row r="52" spans="1:19" x14ac:dyDescent="0.25">
      <c r="A52" s="11">
        <v>46</v>
      </c>
      <c r="B52" s="12" t="s">
        <v>62</v>
      </c>
      <c r="C52" s="13">
        <v>551</v>
      </c>
      <c r="D52" s="13">
        <v>2462</v>
      </c>
      <c r="E52" s="14">
        <v>31291.200000000001</v>
      </c>
      <c r="F52" s="15">
        <v>79.28</v>
      </c>
      <c r="G52" s="16"/>
      <c r="H52" s="15">
        <v>1056.8900000000001</v>
      </c>
      <c r="I52" s="15">
        <v>407.42</v>
      </c>
      <c r="J52" s="17">
        <f t="shared" si="0"/>
        <v>50.159967506092606</v>
      </c>
      <c r="K52" s="18">
        <f t="shared" si="1"/>
        <v>123493.84</v>
      </c>
      <c r="L52" s="18">
        <f t="shared" si="2"/>
        <v>92202.64</v>
      </c>
      <c r="M52" s="18">
        <f t="shared" si="3"/>
        <v>0</v>
      </c>
      <c r="N52" s="19"/>
      <c r="O52" s="20"/>
      <c r="P52" s="21"/>
    </row>
    <row r="53" spans="1:19" x14ac:dyDescent="0.25">
      <c r="A53" s="27"/>
      <c r="B53" s="28" t="s">
        <v>63</v>
      </c>
      <c r="C53" s="29">
        <f t="shared" ref="C53:I53" si="4">SUM(C7:C52)</f>
        <v>12940</v>
      </c>
      <c r="D53" s="29">
        <f t="shared" si="4"/>
        <v>80219.699999999983</v>
      </c>
      <c r="E53" s="29">
        <f t="shared" si="4"/>
        <v>1024559.5899999999</v>
      </c>
      <c r="F53" s="29">
        <f t="shared" si="4"/>
        <v>6236.84</v>
      </c>
      <c r="G53" s="29">
        <f t="shared" si="4"/>
        <v>41798.75</v>
      </c>
      <c r="H53" s="29">
        <f t="shared" si="4"/>
        <v>31727.790000000008</v>
      </c>
      <c r="I53" s="29">
        <f t="shared" si="4"/>
        <v>9264.5600000000013</v>
      </c>
      <c r="J53" s="30"/>
      <c r="K53" s="31"/>
      <c r="L53" s="31"/>
      <c r="M53" s="31"/>
      <c r="N53" s="19"/>
      <c r="O53" s="20"/>
      <c r="P53" s="21"/>
    </row>
    <row r="54" spans="1:19" x14ac:dyDescent="0.25">
      <c r="A54" s="32"/>
      <c r="B54" s="28" t="s">
        <v>64</v>
      </c>
      <c r="C54" s="29"/>
      <c r="D54" s="29"/>
      <c r="E54" s="29"/>
      <c r="F54" s="29"/>
      <c r="G54" s="29"/>
      <c r="H54" s="29"/>
      <c r="I54" s="29"/>
      <c r="J54" s="33">
        <f>SUM(J7:J52)/46</f>
        <v>115.60446959502542</v>
      </c>
      <c r="K54" s="31"/>
      <c r="L54" s="31"/>
      <c r="M54" s="31"/>
      <c r="N54" s="19"/>
      <c r="O54" s="20"/>
      <c r="P54" s="21"/>
    </row>
    <row r="55" spans="1:19" ht="61.5" customHeight="1" x14ac:dyDescent="0.25">
      <c r="N55" s="19"/>
      <c r="O55" s="20"/>
      <c r="P55" s="21"/>
    </row>
    <row r="56" spans="1:19" ht="15.75" customHeight="1" x14ac:dyDescent="0.25">
      <c r="N56" s="19"/>
      <c r="O56" s="20"/>
      <c r="P56" s="21"/>
    </row>
    <row r="57" spans="1:19" ht="29.25" customHeight="1" x14ac:dyDescent="0.25">
      <c r="A57" s="4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/>
      <c r="G57" s="3"/>
      <c r="H57" s="3"/>
      <c r="I57" s="3"/>
      <c r="J57" s="3" t="s">
        <v>6</v>
      </c>
      <c r="K57" s="3" t="s">
        <v>7</v>
      </c>
      <c r="L57" s="3"/>
      <c r="M57" s="3"/>
      <c r="N57" s="19"/>
      <c r="O57" s="20"/>
      <c r="P57" s="21"/>
    </row>
    <row r="58" spans="1:19" ht="38.25" x14ac:dyDescent="0.25">
      <c r="A58" s="4"/>
      <c r="B58" s="3"/>
      <c r="C58" s="3"/>
      <c r="D58" s="3"/>
      <c r="E58" s="8" t="s">
        <v>8</v>
      </c>
      <c r="F58" s="8" t="s">
        <v>9</v>
      </c>
      <c r="G58" s="8" t="s">
        <v>10</v>
      </c>
      <c r="H58" s="8" t="s">
        <v>11</v>
      </c>
      <c r="I58" s="8" t="s">
        <v>12</v>
      </c>
      <c r="J58" s="3"/>
      <c r="K58" s="8" t="s">
        <v>13</v>
      </c>
      <c r="L58" s="8" t="s">
        <v>14</v>
      </c>
      <c r="M58" s="8" t="s">
        <v>15</v>
      </c>
      <c r="N58" s="19"/>
      <c r="O58" s="20"/>
      <c r="P58" s="21"/>
    </row>
    <row r="59" spans="1:19" s="34" customFormat="1" ht="20.25" customHeight="1" x14ac:dyDescent="0.25">
      <c r="A59" s="2" t="s">
        <v>65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9"/>
      <c r="O59" s="20"/>
      <c r="P59" s="21"/>
      <c r="Q59"/>
      <c r="R59"/>
      <c r="S59"/>
    </row>
    <row r="60" spans="1:19" x14ac:dyDescent="0.25">
      <c r="A60" s="11">
        <v>1</v>
      </c>
      <c r="B60" s="35" t="s">
        <v>66</v>
      </c>
      <c r="C60" s="36">
        <v>334</v>
      </c>
      <c r="D60" s="36">
        <v>489.8</v>
      </c>
      <c r="E60" s="14">
        <v>24926.400000000001</v>
      </c>
      <c r="F60" s="37"/>
      <c r="G60" s="38">
        <v>23673.51</v>
      </c>
      <c r="H60" s="38">
        <v>1143.49</v>
      </c>
      <c r="I60" s="22"/>
      <c r="J60" s="17">
        <f t="shared" ref="J60:J98" si="5">K60/D60</f>
        <v>510.05460391996724</v>
      </c>
      <c r="K60" s="18">
        <f t="shared" ref="K60:K98" si="6">L60+M60+E60</f>
        <v>249824.74499999997</v>
      </c>
      <c r="L60" s="18">
        <f t="shared" ref="L60:L98" si="7">F60*1163</f>
        <v>0</v>
      </c>
      <c r="M60" s="18">
        <f t="shared" ref="M60:M98" si="8">G60*9.5</f>
        <v>224898.34499999997</v>
      </c>
      <c r="N60" s="19"/>
      <c r="O60" s="20"/>
      <c r="P60" s="21"/>
    </row>
    <row r="61" spans="1:19" ht="25.5" x14ac:dyDescent="0.25">
      <c r="A61" s="11">
        <v>2</v>
      </c>
      <c r="B61" s="35" t="s">
        <v>67</v>
      </c>
      <c r="C61" s="36">
        <v>110</v>
      </c>
      <c r="D61" s="36">
        <v>526.29999999999995</v>
      </c>
      <c r="E61" s="14">
        <v>20598.38</v>
      </c>
      <c r="F61" s="38">
        <v>49.04</v>
      </c>
      <c r="G61" s="37"/>
      <c r="H61" s="38">
        <v>327.7</v>
      </c>
      <c r="I61" s="22"/>
      <c r="J61" s="17">
        <f t="shared" si="5"/>
        <v>147.50503515105453</v>
      </c>
      <c r="K61" s="18">
        <f t="shared" si="6"/>
        <v>77631.899999999994</v>
      </c>
      <c r="L61" s="18">
        <f t="shared" si="7"/>
        <v>57033.52</v>
      </c>
      <c r="M61" s="18">
        <f t="shared" si="8"/>
        <v>0</v>
      </c>
      <c r="N61" s="19"/>
      <c r="O61" s="20"/>
      <c r="P61" s="21"/>
    </row>
    <row r="62" spans="1:19" x14ac:dyDescent="0.25">
      <c r="A62" s="11">
        <v>3</v>
      </c>
      <c r="B62" s="35" t="s">
        <v>68</v>
      </c>
      <c r="C62" s="36">
        <v>601</v>
      </c>
      <c r="D62" s="36">
        <v>1693.5</v>
      </c>
      <c r="E62" s="14">
        <v>6969.85</v>
      </c>
      <c r="F62" s="38">
        <v>204.04</v>
      </c>
      <c r="G62" s="37"/>
      <c r="H62" s="38">
        <v>58.06</v>
      </c>
      <c r="I62" s="22"/>
      <c r="J62" s="17">
        <f t="shared" si="5"/>
        <v>144.23877767936227</v>
      </c>
      <c r="K62" s="18">
        <f t="shared" si="6"/>
        <v>244268.37</v>
      </c>
      <c r="L62" s="18">
        <f t="shared" si="7"/>
        <v>237298.52</v>
      </c>
      <c r="M62" s="18">
        <f t="shared" si="8"/>
        <v>0</v>
      </c>
      <c r="N62" s="19"/>
      <c r="O62" s="20"/>
      <c r="P62" s="21"/>
    </row>
    <row r="63" spans="1:19" x14ac:dyDescent="0.25">
      <c r="A63" s="11">
        <v>4</v>
      </c>
      <c r="B63" s="35" t="s">
        <v>69</v>
      </c>
      <c r="C63" s="36">
        <v>788</v>
      </c>
      <c r="D63" s="36">
        <v>6354.7</v>
      </c>
      <c r="E63" s="14">
        <v>120923.34</v>
      </c>
      <c r="F63" s="38">
        <v>625.54999999999995</v>
      </c>
      <c r="G63" s="37"/>
      <c r="H63" s="38">
        <v>2413.23</v>
      </c>
      <c r="I63" s="15">
        <v>1313.23</v>
      </c>
      <c r="J63" s="17">
        <f t="shared" si="5"/>
        <v>133.51346090295371</v>
      </c>
      <c r="K63" s="18">
        <f t="shared" si="6"/>
        <v>848437.98999999987</v>
      </c>
      <c r="L63" s="18">
        <f t="shared" si="7"/>
        <v>727514.64999999991</v>
      </c>
      <c r="M63" s="18">
        <f t="shared" si="8"/>
        <v>0</v>
      </c>
      <c r="N63" s="19"/>
      <c r="O63" s="20"/>
      <c r="P63" s="21"/>
    </row>
    <row r="64" spans="1:19" x14ac:dyDescent="0.25">
      <c r="A64" s="11">
        <v>5</v>
      </c>
      <c r="B64" s="35" t="s">
        <v>70</v>
      </c>
      <c r="C64" s="36">
        <v>417</v>
      </c>
      <c r="D64" s="36">
        <v>2305.1</v>
      </c>
      <c r="E64" s="14">
        <v>23079.71</v>
      </c>
      <c r="F64" s="38">
        <v>218.79</v>
      </c>
      <c r="G64" s="37"/>
      <c r="H64" s="38">
        <v>617.45000000000005</v>
      </c>
      <c r="I64" s="22"/>
      <c r="J64" s="17">
        <f t="shared" si="5"/>
        <v>120.39932323977267</v>
      </c>
      <c r="K64" s="18">
        <f t="shared" si="6"/>
        <v>277532.48</v>
      </c>
      <c r="L64" s="18">
        <f t="shared" si="7"/>
        <v>254452.77</v>
      </c>
      <c r="M64" s="18">
        <f t="shared" si="8"/>
        <v>0</v>
      </c>
      <c r="N64" s="19"/>
      <c r="O64" s="20"/>
      <c r="P64" s="21"/>
    </row>
    <row r="65" spans="1:16" x14ac:dyDescent="0.25">
      <c r="A65" s="11">
        <v>6</v>
      </c>
      <c r="B65" s="35" t="s">
        <v>71</v>
      </c>
      <c r="C65" s="36">
        <v>26</v>
      </c>
      <c r="D65" s="36">
        <v>482.5</v>
      </c>
      <c r="E65" s="14">
        <v>3704.34</v>
      </c>
      <c r="F65" s="38">
        <v>44.68</v>
      </c>
      <c r="G65" s="37"/>
      <c r="H65" s="38">
        <v>98</v>
      </c>
      <c r="I65" s="22"/>
      <c r="J65" s="17">
        <f t="shared" si="5"/>
        <v>115.37239378238341</v>
      </c>
      <c r="K65" s="18">
        <f t="shared" si="6"/>
        <v>55667.179999999993</v>
      </c>
      <c r="L65" s="18">
        <f t="shared" si="7"/>
        <v>51962.84</v>
      </c>
      <c r="M65" s="18">
        <f t="shared" si="8"/>
        <v>0</v>
      </c>
      <c r="N65" s="19"/>
      <c r="O65" s="20"/>
      <c r="P65" s="21"/>
    </row>
    <row r="66" spans="1:16" x14ac:dyDescent="0.25">
      <c r="A66" s="11">
        <v>7</v>
      </c>
      <c r="B66" s="35" t="s">
        <v>72</v>
      </c>
      <c r="C66" s="36">
        <v>819</v>
      </c>
      <c r="D66" s="36">
        <v>3510</v>
      </c>
      <c r="E66" s="14">
        <v>17680.48</v>
      </c>
      <c r="F66" s="37"/>
      <c r="G66" s="38">
        <v>34493.67</v>
      </c>
      <c r="H66" s="38">
        <v>473.99</v>
      </c>
      <c r="I66" s="22"/>
      <c r="J66" s="17">
        <f t="shared" si="5"/>
        <v>98.396109686609677</v>
      </c>
      <c r="K66" s="18">
        <f t="shared" si="6"/>
        <v>345370.34499999997</v>
      </c>
      <c r="L66" s="18">
        <f t="shared" si="7"/>
        <v>0</v>
      </c>
      <c r="M66" s="18">
        <f t="shared" si="8"/>
        <v>327689.86499999999</v>
      </c>
      <c r="N66" s="19"/>
      <c r="O66" s="20"/>
      <c r="P66" s="21"/>
    </row>
    <row r="67" spans="1:16" ht="25.5" x14ac:dyDescent="0.25">
      <c r="A67" s="11">
        <v>8</v>
      </c>
      <c r="B67" s="35" t="s">
        <v>73</v>
      </c>
      <c r="C67" s="36">
        <v>687</v>
      </c>
      <c r="D67" s="36">
        <v>3276.06</v>
      </c>
      <c r="E67" s="14">
        <v>6411.32</v>
      </c>
      <c r="F67" s="38">
        <v>263.2</v>
      </c>
      <c r="G67" s="37"/>
      <c r="H67" s="38">
        <v>239.74</v>
      </c>
      <c r="I67" s="22"/>
      <c r="J67" s="17">
        <f t="shared" si="5"/>
        <v>95.392917101640379</v>
      </c>
      <c r="K67" s="18">
        <f t="shared" si="6"/>
        <v>312512.92</v>
      </c>
      <c r="L67" s="18">
        <f t="shared" si="7"/>
        <v>306101.59999999998</v>
      </c>
      <c r="M67" s="18">
        <f t="shared" si="8"/>
        <v>0</v>
      </c>
      <c r="N67" s="19"/>
      <c r="O67" s="20"/>
      <c r="P67" s="21"/>
    </row>
    <row r="68" spans="1:16" x14ac:dyDescent="0.25">
      <c r="A68" s="11">
        <v>9</v>
      </c>
      <c r="B68" s="35" t="s">
        <v>74</v>
      </c>
      <c r="C68" s="36">
        <v>1502</v>
      </c>
      <c r="D68" s="36">
        <v>5543.9</v>
      </c>
      <c r="E68" s="14">
        <v>62473.95</v>
      </c>
      <c r="F68" s="38">
        <v>371.94</v>
      </c>
      <c r="G68" s="37"/>
      <c r="H68" s="38">
        <v>1030.8499999999999</v>
      </c>
      <c r="I68" s="22"/>
      <c r="J68" s="17">
        <f t="shared" si="5"/>
        <v>89.294570609137978</v>
      </c>
      <c r="K68" s="18">
        <f t="shared" si="6"/>
        <v>495040.17</v>
      </c>
      <c r="L68" s="18">
        <f t="shared" si="7"/>
        <v>432566.22</v>
      </c>
      <c r="M68" s="18">
        <f t="shared" si="8"/>
        <v>0</v>
      </c>
      <c r="N68" s="19"/>
      <c r="O68" s="20"/>
      <c r="P68" s="21"/>
    </row>
    <row r="69" spans="1:16" x14ac:dyDescent="0.25">
      <c r="A69" s="11">
        <v>10</v>
      </c>
      <c r="B69" s="35" t="s">
        <v>75</v>
      </c>
      <c r="C69" s="36">
        <v>1001</v>
      </c>
      <c r="D69" s="36">
        <v>5667</v>
      </c>
      <c r="E69" s="14">
        <v>44544.22</v>
      </c>
      <c r="F69" s="38">
        <v>366.72</v>
      </c>
      <c r="G69" s="37"/>
      <c r="H69" s="38">
        <v>561.48</v>
      </c>
      <c r="I69" s="15">
        <v>111</v>
      </c>
      <c r="J69" s="17">
        <f t="shared" si="5"/>
        <v>83.119742368096013</v>
      </c>
      <c r="K69" s="18">
        <f t="shared" si="6"/>
        <v>471039.58000000007</v>
      </c>
      <c r="L69" s="18">
        <f t="shared" si="7"/>
        <v>426495.36000000004</v>
      </c>
      <c r="M69" s="18">
        <f t="shared" si="8"/>
        <v>0</v>
      </c>
      <c r="N69" s="19"/>
      <c r="O69" s="20"/>
      <c r="P69" s="21"/>
    </row>
    <row r="70" spans="1:16" x14ac:dyDescent="0.25">
      <c r="A70" s="11">
        <v>11</v>
      </c>
      <c r="B70" s="35" t="s">
        <v>76</v>
      </c>
      <c r="C70" s="36">
        <v>859</v>
      </c>
      <c r="D70" s="36">
        <v>4575</v>
      </c>
      <c r="E70" s="14">
        <v>31282.59</v>
      </c>
      <c r="F70" s="38">
        <v>290.58999999999997</v>
      </c>
      <c r="G70" s="37"/>
      <c r="H70" s="38">
        <v>360.17</v>
      </c>
      <c r="I70" s="22"/>
      <c r="J70" s="17">
        <f t="shared" si="5"/>
        <v>80.707925683060111</v>
      </c>
      <c r="K70" s="18">
        <f t="shared" si="6"/>
        <v>369238.76</v>
      </c>
      <c r="L70" s="18">
        <f t="shared" si="7"/>
        <v>337956.17</v>
      </c>
      <c r="M70" s="18">
        <f t="shared" si="8"/>
        <v>0</v>
      </c>
      <c r="N70" s="19"/>
      <c r="O70" s="20"/>
      <c r="P70" s="21"/>
    </row>
    <row r="71" spans="1:16" x14ac:dyDescent="0.25">
      <c r="A71" s="11">
        <v>12</v>
      </c>
      <c r="B71" s="35" t="s">
        <v>77</v>
      </c>
      <c r="C71" s="36">
        <v>1240</v>
      </c>
      <c r="D71" s="36">
        <v>4778</v>
      </c>
      <c r="E71" s="14">
        <v>43309.66</v>
      </c>
      <c r="F71" s="38">
        <v>285.07</v>
      </c>
      <c r="G71" s="37"/>
      <c r="H71" s="38">
        <v>1628.8</v>
      </c>
      <c r="I71" s="22"/>
      <c r="J71" s="17">
        <f t="shared" si="5"/>
        <v>78.452505232314763</v>
      </c>
      <c r="K71" s="18">
        <f t="shared" si="6"/>
        <v>374846.06999999995</v>
      </c>
      <c r="L71" s="18">
        <f t="shared" si="7"/>
        <v>331536.40999999997</v>
      </c>
      <c r="M71" s="18">
        <f t="shared" si="8"/>
        <v>0</v>
      </c>
      <c r="N71" s="19"/>
      <c r="O71" s="20"/>
      <c r="P71" s="21"/>
    </row>
    <row r="72" spans="1:16" x14ac:dyDescent="0.25">
      <c r="A72" s="11">
        <v>13</v>
      </c>
      <c r="B72" s="35" t="s">
        <v>78</v>
      </c>
      <c r="C72" s="36">
        <v>1411</v>
      </c>
      <c r="D72" s="36">
        <v>7875</v>
      </c>
      <c r="E72" s="14">
        <v>61754.94</v>
      </c>
      <c r="F72" s="38">
        <v>470.66</v>
      </c>
      <c r="G72" s="37"/>
      <c r="H72" s="38">
        <v>778.84</v>
      </c>
      <c r="I72" s="15">
        <v>57</v>
      </c>
      <c r="J72" s="17">
        <f t="shared" si="5"/>
        <v>77.350161269841266</v>
      </c>
      <c r="K72" s="18">
        <f t="shared" si="6"/>
        <v>609132.52</v>
      </c>
      <c r="L72" s="18">
        <f t="shared" si="7"/>
        <v>547377.58000000007</v>
      </c>
      <c r="M72" s="18">
        <f t="shared" si="8"/>
        <v>0</v>
      </c>
      <c r="N72" s="19"/>
      <c r="O72" s="20"/>
      <c r="P72" s="21"/>
    </row>
    <row r="73" spans="1:16" x14ac:dyDescent="0.25">
      <c r="A73" s="11">
        <v>14</v>
      </c>
      <c r="B73" s="35" t="s">
        <v>79</v>
      </c>
      <c r="C73" s="36">
        <v>1503</v>
      </c>
      <c r="D73" s="36">
        <v>9462</v>
      </c>
      <c r="E73" s="14">
        <v>92368.3</v>
      </c>
      <c r="F73" s="38">
        <v>489.75</v>
      </c>
      <c r="G73" s="37"/>
      <c r="H73" s="38">
        <v>1680.79</v>
      </c>
      <c r="I73" s="22"/>
      <c r="J73" s="17">
        <f t="shared" si="5"/>
        <v>69.958523567956036</v>
      </c>
      <c r="K73" s="18">
        <f t="shared" si="6"/>
        <v>661947.55000000005</v>
      </c>
      <c r="L73" s="18">
        <f t="shared" si="7"/>
        <v>569579.25</v>
      </c>
      <c r="M73" s="18">
        <f t="shared" si="8"/>
        <v>0</v>
      </c>
      <c r="N73" s="19"/>
      <c r="O73" s="20"/>
      <c r="P73" s="21"/>
    </row>
    <row r="74" spans="1:16" x14ac:dyDescent="0.25">
      <c r="A74" s="11">
        <v>15</v>
      </c>
      <c r="B74" s="35" t="s">
        <v>80</v>
      </c>
      <c r="C74" s="36">
        <v>550</v>
      </c>
      <c r="D74" s="36">
        <v>1750</v>
      </c>
      <c r="E74" s="14">
        <v>45807.44</v>
      </c>
      <c r="F74" s="37"/>
      <c r="G74" s="38">
        <v>7497.39</v>
      </c>
      <c r="H74" s="37"/>
      <c r="I74" s="22"/>
      <c r="J74" s="17">
        <f t="shared" si="5"/>
        <v>66.875797142857152</v>
      </c>
      <c r="K74" s="18">
        <f t="shared" si="6"/>
        <v>117032.645</v>
      </c>
      <c r="L74" s="18">
        <f t="shared" si="7"/>
        <v>0</v>
      </c>
      <c r="M74" s="18">
        <f t="shared" si="8"/>
        <v>71225.205000000002</v>
      </c>
      <c r="N74" s="19"/>
      <c r="O74" s="20"/>
      <c r="P74" s="21"/>
    </row>
    <row r="75" spans="1:16" x14ac:dyDescent="0.25">
      <c r="A75" s="11">
        <v>16</v>
      </c>
      <c r="B75" s="35" t="s">
        <v>81</v>
      </c>
      <c r="C75" s="36">
        <v>160</v>
      </c>
      <c r="D75" s="36">
        <v>1310</v>
      </c>
      <c r="E75" s="14">
        <v>12163.64</v>
      </c>
      <c r="F75" s="37"/>
      <c r="G75" s="38">
        <v>7848.37</v>
      </c>
      <c r="H75" s="37"/>
      <c r="I75" s="22"/>
      <c r="J75" s="17">
        <f t="shared" si="5"/>
        <v>66.200881679389312</v>
      </c>
      <c r="K75" s="18">
        <f t="shared" si="6"/>
        <v>86723.154999999999</v>
      </c>
      <c r="L75" s="18">
        <f t="shared" si="7"/>
        <v>0</v>
      </c>
      <c r="M75" s="18">
        <f t="shared" si="8"/>
        <v>74559.514999999999</v>
      </c>
      <c r="N75" s="19"/>
      <c r="O75" s="20"/>
      <c r="P75" s="21"/>
    </row>
    <row r="76" spans="1:16" x14ac:dyDescent="0.25">
      <c r="A76" s="11">
        <v>17</v>
      </c>
      <c r="B76" s="35" t="s">
        <v>82</v>
      </c>
      <c r="C76" s="36">
        <v>637</v>
      </c>
      <c r="D76" s="36">
        <v>5302.9</v>
      </c>
      <c r="E76" s="14">
        <v>31797.05</v>
      </c>
      <c r="F76" s="38">
        <v>273.95999999999998</v>
      </c>
      <c r="G76" s="37"/>
      <c r="H76" s="38">
        <v>499</v>
      </c>
      <c r="I76" s="15">
        <v>7.73</v>
      </c>
      <c r="J76" s="17">
        <f t="shared" si="5"/>
        <v>66.079415037055199</v>
      </c>
      <c r="K76" s="18">
        <f t="shared" si="6"/>
        <v>350412.52999999997</v>
      </c>
      <c r="L76" s="18">
        <f t="shared" si="7"/>
        <v>318615.48</v>
      </c>
      <c r="M76" s="18">
        <f t="shared" si="8"/>
        <v>0</v>
      </c>
      <c r="N76" s="19"/>
      <c r="O76" s="20"/>
      <c r="P76" s="21"/>
    </row>
    <row r="77" spans="1:16" x14ac:dyDescent="0.25">
      <c r="A77" s="11">
        <v>18</v>
      </c>
      <c r="B77" s="35" t="s">
        <v>83</v>
      </c>
      <c r="C77" s="36">
        <v>391</v>
      </c>
      <c r="D77" s="36">
        <v>5626</v>
      </c>
      <c r="E77" s="14">
        <v>20774.57</v>
      </c>
      <c r="F77" s="38">
        <v>298.68</v>
      </c>
      <c r="G77" s="37"/>
      <c r="H77" s="38">
        <v>1096.94</v>
      </c>
      <c r="I77" s="22"/>
      <c r="J77" s="17">
        <f t="shared" si="5"/>
        <v>65.435373266974764</v>
      </c>
      <c r="K77" s="18">
        <f t="shared" si="6"/>
        <v>368139.41000000003</v>
      </c>
      <c r="L77" s="18">
        <f t="shared" si="7"/>
        <v>347364.84</v>
      </c>
      <c r="M77" s="18">
        <f t="shared" si="8"/>
        <v>0</v>
      </c>
      <c r="N77" s="19"/>
      <c r="O77" s="20"/>
      <c r="P77" s="21"/>
    </row>
    <row r="78" spans="1:16" x14ac:dyDescent="0.25">
      <c r="A78" s="11">
        <v>19</v>
      </c>
      <c r="B78" s="35" t="s">
        <v>84</v>
      </c>
      <c r="C78" s="36">
        <v>999</v>
      </c>
      <c r="D78" s="36">
        <v>6598.1</v>
      </c>
      <c r="E78" s="14">
        <v>26163.040000000001</v>
      </c>
      <c r="F78" s="38">
        <v>340.79</v>
      </c>
      <c r="G78" s="37"/>
      <c r="H78" s="38">
        <v>752.97</v>
      </c>
      <c r="I78" s="22"/>
      <c r="J78" s="17">
        <f t="shared" si="5"/>
        <v>64.033859747503058</v>
      </c>
      <c r="K78" s="18">
        <f t="shared" si="6"/>
        <v>422501.81</v>
      </c>
      <c r="L78" s="18">
        <f t="shared" si="7"/>
        <v>396338.77</v>
      </c>
      <c r="M78" s="18">
        <f t="shared" si="8"/>
        <v>0</v>
      </c>
      <c r="N78" s="19"/>
      <c r="O78" s="20"/>
      <c r="P78" s="21"/>
    </row>
    <row r="79" spans="1:16" x14ac:dyDescent="0.25">
      <c r="A79" s="11">
        <v>20</v>
      </c>
      <c r="B79" s="35" t="s">
        <v>85</v>
      </c>
      <c r="C79" s="36">
        <v>1158</v>
      </c>
      <c r="D79" s="36">
        <v>4140</v>
      </c>
      <c r="E79" s="14">
        <v>41706.720000000001</v>
      </c>
      <c r="F79" s="37"/>
      <c r="G79" s="38">
        <v>22410.75</v>
      </c>
      <c r="H79" s="38">
        <v>718.79</v>
      </c>
      <c r="I79" s="22"/>
      <c r="J79" s="17">
        <f t="shared" si="5"/>
        <v>61.499721014492756</v>
      </c>
      <c r="K79" s="18">
        <f t="shared" si="6"/>
        <v>254608.845</v>
      </c>
      <c r="L79" s="18">
        <f t="shared" si="7"/>
        <v>0</v>
      </c>
      <c r="M79" s="18">
        <f t="shared" si="8"/>
        <v>212902.125</v>
      </c>
      <c r="N79" s="19"/>
      <c r="O79" s="20"/>
      <c r="P79" s="21"/>
    </row>
    <row r="80" spans="1:16" x14ac:dyDescent="0.25">
      <c r="A80" s="11">
        <v>21</v>
      </c>
      <c r="B80" s="35" t="s">
        <v>86</v>
      </c>
      <c r="C80" s="36">
        <v>733</v>
      </c>
      <c r="D80" s="36">
        <v>5000</v>
      </c>
      <c r="E80" s="14">
        <v>23803.48</v>
      </c>
      <c r="F80" s="38">
        <v>241.77</v>
      </c>
      <c r="G80" s="37"/>
      <c r="H80" s="38">
        <v>559.95000000000005</v>
      </c>
      <c r="I80" s="15">
        <v>109</v>
      </c>
      <c r="J80" s="17">
        <f t="shared" si="5"/>
        <v>60.996397999999999</v>
      </c>
      <c r="K80" s="18">
        <f t="shared" si="6"/>
        <v>304981.99</v>
      </c>
      <c r="L80" s="18">
        <f t="shared" si="7"/>
        <v>281178.51</v>
      </c>
      <c r="M80" s="18">
        <f t="shared" si="8"/>
        <v>0</v>
      </c>
      <c r="N80" s="19"/>
      <c r="O80" s="20"/>
      <c r="P80" s="21"/>
    </row>
    <row r="81" spans="1:16" x14ac:dyDescent="0.25">
      <c r="A81" s="11">
        <v>22</v>
      </c>
      <c r="B81" s="35" t="s">
        <v>87</v>
      </c>
      <c r="C81" s="36">
        <v>1365</v>
      </c>
      <c r="D81" s="36">
        <v>7804.9</v>
      </c>
      <c r="E81" s="14">
        <v>35480.6</v>
      </c>
      <c r="F81" s="38">
        <v>375.5</v>
      </c>
      <c r="G81" s="37"/>
      <c r="H81" s="38">
        <v>1848.92</v>
      </c>
      <c r="I81" s="15">
        <v>132</v>
      </c>
      <c r="J81" s="17">
        <f t="shared" si="5"/>
        <v>60.498802034619274</v>
      </c>
      <c r="K81" s="18">
        <f t="shared" si="6"/>
        <v>472187.1</v>
      </c>
      <c r="L81" s="18">
        <f t="shared" si="7"/>
        <v>436706.5</v>
      </c>
      <c r="M81" s="18">
        <f t="shared" si="8"/>
        <v>0</v>
      </c>
      <c r="N81" s="19"/>
      <c r="O81" s="20"/>
      <c r="P81" s="21"/>
    </row>
    <row r="82" spans="1:16" x14ac:dyDescent="0.25">
      <c r="A82" s="11">
        <v>23</v>
      </c>
      <c r="B82" s="35" t="s">
        <v>88</v>
      </c>
      <c r="C82" s="36">
        <v>3610</v>
      </c>
      <c r="D82" s="36">
        <v>6840.2</v>
      </c>
      <c r="E82" s="14">
        <v>45777.19</v>
      </c>
      <c r="F82" s="38">
        <v>314.35000000000002</v>
      </c>
      <c r="G82" s="37"/>
      <c r="H82" s="38">
        <v>1786.55</v>
      </c>
      <c r="I82" s="22"/>
      <c r="J82" s="17">
        <f t="shared" si="5"/>
        <v>60.13950469284525</v>
      </c>
      <c r="K82" s="18">
        <f t="shared" si="6"/>
        <v>411366.24000000005</v>
      </c>
      <c r="L82" s="18">
        <f t="shared" si="7"/>
        <v>365589.05000000005</v>
      </c>
      <c r="M82" s="18">
        <f t="shared" si="8"/>
        <v>0</v>
      </c>
      <c r="N82" s="19"/>
      <c r="O82" s="20"/>
      <c r="P82" s="21"/>
    </row>
    <row r="83" spans="1:16" x14ac:dyDescent="0.25">
      <c r="A83" s="11">
        <v>24</v>
      </c>
      <c r="B83" s="35" t="s">
        <v>89</v>
      </c>
      <c r="C83" s="36">
        <v>275</v>
      </c>
      <c r="D83" s="36">
        <v>640.70000000000005</v>
      </c>
      <c r="E83" s="14">
        <v>1206.93</v>
      </c>
      <c r="F83" s="38">
        <v>32.01</v>
      </c>
      <c r="G83" s="37"/>
      <c r="H83" s="38">
        <v>134</v>
      </c>
      <c r="I83" s="22"/>
      <c r="J83" s="17">
        <f t="shared" si="5"/>
        <v>59.988387700952075</v>
      </c>
      <c r="K83" s="18">
        <f t="shared" si="6"/>
        <v>38434.559999999998</v>
      </c>
      <c r="L83" s="18">
        <f t="shared" si="7"/>
        <v>37227.629999999997</v>
      </c>
      <c r="M83" s="18">
        <f t="shared" si="8"/>
        <v>0</v>
      </c>
      <c r="N83" s="19"/>
      <c r="O83" s="20"/>
      <c r="P83" s="21"/>
    </row>
    <row r="84" spans="1:16" ht="25.5" x14ac:dyDescent="0.25">
      <c r="A84" s="11">
        <v>25</v>
      </c>
      <c r="B84" s="35" t="s">
        <v>90</v>
      </c>
      <c r="C84" s="36">
        <v>310</v>
      </c>
      <c r="D84" s="36">
        <v>1040</v>
      </c>
      <c r="E84" s="14">
        <v>10839.7</v>
      </c>
      <c r="F84" s="38">
        <v>42.45</v>
      </c>
      <c r="G84" s="37"/>
      <c r="H84" s="37"/>
      <c r="I84" s="22"/>
      <c r="J84" s="17">
        <f t="shared" si="5"/>
        <v>57.893317307692314</v>
      </c>
      <c r="K84" s="18">
        <f t="shared" si="6"/>
        <v>60209.05</v>
      </c>
      <c r="L84" s="18">
        <f t="shared" si="7"/>
        <v>49369.350000000006</v>
      </c>
      <c r="M84" s="18">
        <f t="shared" si="8"/>
        <v>0</v>
      </c>
      <c r="N84" s="19"/>
      <c r="O84" s="20"/>
      <c r="P84" s="21"/>
    </row>
    <row r="85" spans="1:16" x14ac:dyDescent="0.25">
      <c r="A85" s="11">
        <v>26</v>
      </c>
      <c r="B85" s="35" t="s">
        <v>91</v>
      </c>
      <c r="C85" s="36">
        <v>527</v>
      </c>
      <c r="D85" s="36">
        <v>5073</v>
      </c>
      <c r="E85" s="14">
        <v>285650.74</v>
      </c>
      <c r="F85" s="37"/>
      <c r="G85" s="37"/>
      <c r="H85" s="38">
        <v>851.9</v>
      </c>
      <c r="I85" s="22"/>
      <c r="J85" s="17">
        <f t="shared" si="5"/>
        <v>56.308050463236739</v>
      </c>
      <c r="K85" s="18">
        <f t="shared" si="6"/>
        <v>285650.74</v>
      </c>
      <c r="L85" s="18">
        <f t="shared" si="7"/>
        <v>0</v>
      </c>
      <c r="M85" s="18">
        <f t="shared" si="8"/>
        <v>0</v>
      </c>
      <c r="N85" s="19"/>
      <c r="O85" s="20"/>
      <c r="P85" s="21"/>
    </row>
    <row r="86" spans="1:16" x14ac:dyDescent="0.25">
      <c r="A86" s="11">
        <v>27</v>
      </c>
      <c r="B86" s="35" t="s">
        <v>92</v>
      </c>
      <c r="C86" s="36">
        <v>1270</v>
      </c>
      <c r="D86" s="36">
        <v>7974.9</v>
      </c>
      <c r="E86" s="14">
        <v>42412.86</v>
      </c>
      <c r="F86" s="38">
        <v>342.68</v>
      </c>
      <c r="G86" s="37"/>
      <c r="H86" s="38">
        <v>1036.8499999999999</v>
      </c>
      <c r="I86" s="22"/>
      <c r="J86" s="17">
        <f t="shared" si="5"/>
        <v>55.292191751620713</v>
      </c>
      <c r="K86" s="18">
        <f t="shared" si="6"/>
        <v>440949.7</v>
      </c>
      <c r="L86" s="18">
        <f t="shared" si="7"/>
        <v>398536.84</v>
      </c>
      <c r="M86" s="18">
        <f t="shared" si="8"/>
        <v>0</v>
      </c>
      <c r="N86" s="19"/>
      <c r="O86" s="20"/>
      <c r="P86" s="21"/>
    </row>
    <row r="87" spans="1:16" x14ac:dyDescent="0.25">
      <c r="A87" s="11">
        <v>28</v>
      </c>
      <c r="B87" s="35" t="s">
        <v>93</v>
      </c>
      <c r="C87" s="36">
        <v>1550</v>
      </c>
      <c r="D87" s="36">
        <v>6358.8</v>
      </c>
      <c r="E87" s="14">
        <v>51091.35</v>
      </c>
      <c r="F87" s="38">
        <v>256.83</v>
      </c>
      <c r="G87" s="37"/>
      <c r="H87" s="38">
        <v>1989.72</v>
      </c>
      <c r="I87" s="22"/>
      <c r="J87" s="17">
        <f t="shared" si="5"/>
        <v>55.007963766748432</v>
      </c>
      <c r="K87" s="18">
        <f t="shared" si="6"/>
        <v>349784.63999999996</v>
      </c>
      <c r="L87" s="18">
        <f t="shared" si="7"/>
        <v>298693.28999999998</v>
      </c>
      <c r="M87" s="18">
        <f t="shared" si="8"/>
        <v>0</v>
      </c>
      <c r="N87" s="19"/>
      <c r="O87" s="20"/>
      <c r="P87" s="21"/>
    </row>
    <row r="88" spans="1:16" x14ac:dyDescent="0.25">
      <c r="A88" s="11">
        <v>29</v>
      </c>
      <c r="B88" s="35" t="s">
        <v>94</v>
      </c>
      <c r="C88" s="36">
        <v>964</v>
      </c>
      <c r="D88" s="36">
        <v>6636.6</v>
      </c>
      <c r="E88" s="14">
        <v>35782.879999999997</v>
      </c>
      <c r="F88" s="38">
        <v>273.95</v>
      </c>
      <c r="G88" s="37"/>
      <c r="H88" s="38">
        <v>768.87</v>
      </c>
      <c r="I88" s="15">
        <v>127.73</v>
      </c>
      <c r="J88" s="17">
        <f t="shared" si="5"/>
        <v>53.398838260555095</v>
      </c>
      <c r="K88" s="18">
        <f t="shared" si="6"/>
        <v>354386.73</v>
      </c>
      <c r="L88" s="18">
        <f t="shared" si="7"/>
        <v>318603.84999999998</v>
      </c>
      <c r="M88" s="18">
        <f t="shared" si="8"/>
        <v>0</v>
      </c>
      <c r="N88" s="19"/>
      <c r="O88" s="20"/>
      <c r="P88" s="21"/>
    </row>
    <row r="89" spans="1:16" x14ac:dyDescent="0.25">
      <c r="A89" s="11">
        <v>30</v>
      </c>
      <c r="B89" s="35" t="s">
        <v>95</v>
      </c>
      <c r="C89" s="36">
        <v>1776</v>
      </c>
      <c r="D89" s="36">
        <v>7559.9</v>
      </c>
      <c r="E89" s="14">
        <v>84246.71</v>
      </c>
      <c r="F89" s="38">
        <v>273.66000000000003</v>
      </c>
      <c r="G89" s="37"/>
      <c r="H89" s="38">
        <v>1966.57</v>
      </c>
      <c r="I89" s="22"/>
      <c r="J89" s="17">
        <f t="shared" si="5"/>
        <v>53.243202952420013</v>
      </c>
      <c r="K89" s="18">
        <f t="shared" si="6"/>
        <v>402513.29000000004</v>
      </c>
      <c r="L89" s="18">
        <f t="shared" si="7"/>
        <v>318266.58</v>
      </c>
      <c r="M89" s="18">
        <f t="shared" si="8"/>
        <v>0</v>
      </c>
      <c r="N89" s="19"/>
      <c r="O89" s="20"/>
      <c r="P89" s="21"/>
    </row>
    <row r="90" spans="1:16" x14ac:dyDescent="0.25">
      <c r="A90" s="11">
        <v>31</v>
      </c>
      <c r="B90" s="35" t="s">
        <v>96</v>
      </c>
      <c r="C90" s="36">
        <v>627</v>
      </c>
      <c r="D90" s="36">
        <v>9508</v>
      </c>
      <c r="E90" s="14">
        <v>99511.55</v>
      </c>
      <c r="F90" s="38">
        <v>323.43</v>
      </c>
      <c r="G90" s="37"/>
      <c r="H90" s="38">
        <v>1260.25</v>
      </c>
      <c r="I90" s="15">
        <v>334.05</v>
      </c>
      <c r="J90" s="17">
        <f t="shared" si="5"/>
        <v>50.027412705090448</v>
      </c>
      <c r="K90" s="18">
        <f t="shared" si="6"/>
        <v>475660.64</v>
      </c>
      <c r="L90" s="18">
        <f t="shared" si="7"/>
        <v>376149.09</v>
      </c>
      <c r="M90" s="18">
        <f t="shared" si="8"/>
        <v>0</v>
      </c>
      <c r="N90" s="19"/>
      <c r="O90" s="20"/>
      <c r="P90" s="21"/>
    </row>
    <row r="91" spans="1:16" x14ac:dyDescent="0.25">
      <c r="A91" s="11">
        <v>32</v>
      </c>
      <c r="B91" s="35" t="s">
        <v>97</v>
      </c>
      <c r="C91" s="36">
        <v>819</v>
      </c>
      <c r="D91" s="36">
        <v>7454.8</v>
      </c>
      <c r="E91" s="14">
        <v>23569.79</v>
      </c>
      <c r="F91" s="38">
        <v>263.56</v>
      </c>
      <c r="G91" s="37"/>
      <c r="H91" s="38">
        <v>677.1</v>
      </c>
      <c r="I91" s="22"/>
      <c r="J91" s="17">
        <f t="shared" si="5"/>
        <v>44.278863282717175</v>
      </c>
      <c r="K91" s="18">
        <f t="shared" si="6"/>
        <v>330090.07</v>
      </c>
      <c r="L91" s="18">
        <f t="shared" si="7"/>
        <v>306520.28000000003</v>
      </c>
      <c r="M91" s="18">
        <f t="shared" si="8"/>
        <v>0</v>
      </c>
      <c r="N91" s="19"/>
      <c r="O91" s="20"/>
      <c r="P91" s="21"/>
    </row>
    <row r="92" spans="1:16" x14ac:dyDescent="0.25">
      <c r="A92" s="11">
        <v>33</v>
      </c>
      <c r="B92" s="35" t="s">
        <v>98</v>
      </c>
      <c r="C92" s="36">
        <v>1401</v>
      </c>
      <c r="D92" s="36">
        <v>9128.9</v>
      </c>
      <c r="E92" s="14">
        <v>49974.09</v>
      </c>
      <c r="F92" s="38">
        <v>297.49</v>
      </c>
      <c r="G92" s="37"/>
      <c r="H92" s="38">
        <v>1213.83</v>
      </c>
      <c r="I92" s="22"/>
      <c r="J92" s="17">
        <f t="shared" si="5"/>
        <v>43.373786546024164</v>
      </c>
      <c r="K92" s="18">
        <f t="shared" si="6"/>
        <v>395954.95999999996</v>
      </c>
      <c r="L92" s="18">
        <f t="shared" si="7"/>
        <v>345980.87</v>
      </c>
      <c r="M92" s="18">
        <f t="shared" si="8"/>
        <v>0</v>
      </c>
      <c r="N92" s="19"/>
      <c r="O92" s="20"/>
      <c r="P92" s="21"/>
    </row>
    <row r="93" spans="1:16" x14ac:dyDescent="0.25">
      <c r="A93" s="11">
        <v>34</v>
      </c>
      <c r="B93" s="35" t="s">
        <v>99</v>
      </c>
      <c r="C93" s="36">
        <v>1702</v>
      </c>
      <c r="D93" s="36">
        <v>9260.6</v>
      </c>
      <c r="E93" s="14">
        <v>56755.47</v>
      </c>
      <c r="F93" s="39">
        <v>242.23</v>
      </c>
      <c r="G93" s="37"/>
      <c r="H93" s="38">
        <v>2192.48</v>
      </c>
      <c r="I93" s="22"/>
      <c r="J93" s="17">
        <f t="shared" si="5"/>
        <v>36.549355333347727</v>
      </c>
      <c r="K93" s="18">
        <f t="shared" si="6"/>
        <v>338468.95999999996</v>
      </c>
      <c r="L93" s="18">
        <f t="shared" si="7"/>
        <v>281713.49</v>
      </c>
      <c r="M93" s="18">
        <f t="shared" si="8"/>
        <v>0</v>
      </c>
      <c r="O93" s="20"/>
      <c r="P93" s="21"/>
    </row>
    <row r="94" spans="1:16" x14ac:dyDescent="0.25">
      <c r="A94" s="11">
        <v>35</v>
      </c>
      <c r="B94" s="35" t="s">
        <v>100</v>
      </c>
      <c r="C94" s="36">
        <v>1177</v>
      </c>
      <c r="D94" s="36">
        <v>6951.6</v>
      </c>
      <c r="E94" s="14">
        <v>27148.959999999999</v>
      </c>
      <c r="F94" s="38">
        <v>154.83000000000001</v>
      </c>
      <c r="G94" s="37"/>
      <c r="H94" s="38">
        <v>460.86</v>
      </c>
      <c r="I94" s="22"/>
      <c r="J94" s="17">
        <f t="shared" si="5"/>
        <v>29.808425398469417</v>
      </c>
      <c r="K94" s="18">
        <f t="shared" si="6"/>
        <v>207216.25</v>
      </c>
      <c r="L94" s="18">
        <f t="shared" si="7"/>
        <v>180067.29</v>
      </c>
      <c r="M94" s="18">
        <f t="shared" si="8"/>
        <v>0</v>
      </c>
      <c r="N94" s="19"/>
      <c r="O94" s="20"/>
      <c r="P94" s="21"/>
    </row>
    <row r="95" spans="1:16" x14ac:dyDescent="0.25">
      <c r="A95" s="11">
        <v>36</v>
      </c>
      <c r="B95" s="35" t="s">
        <v>101</v>
      </c>
      <c r="C95" s="36">
        <v>1824</v>
      </c>
      <c r="D95" s="36">
        <v>16121.4</v>
      </c>
      <c r="E95" s="14">
        <v>105709.39</v>
      </c>
      <c r="F95" s="38">
        <v>277.36</v>
      </c>
      <c r="G95" s="37"/>
      <c r="H95" s="38">
        <v>2549.73</v>
      </c>
      <c r="I95" s="15">
        <v>417.45</v>
      </c>
      <c r="J95" s="17">
        <f t="shared" si="5"/>
        <v>26.565873311250886</v>
      </c>
      <c r="K95" s="18">
        <f t="shared" si="6"/>
        <v>428279.07</v>
      </c>
      <c r="L95" s="18">
        <f t="shared" si="7"/>
        <v>322569.68</v>
      </c>
      <c r="M95" s="18">
        <f t="shared" si="8"/>
        <v>0</v>
      </c>
      <c r="N95" s="19"/>
      <c r="O95" s="20"/>
      <c r="P95" s="21"/>
    </row>
    <row r="96" spans="1:16" x14ac:dyDescent="0.25">
      <c r="A96" s="11">
        <v>37</v>
      </c>
      <c r="B96" s="35" t="s">
        <v>102</v>
      </c>
      <c r="C96" s="36">
        <v>57</v>
      </c>
      <c r="D96" s="36">
        <v>626</v>
      </c>
      <c r="E96" s="14">
        <v>13558.47</v>
      </c>
      <c r="F96" s="37"/>
      <c r="G96" s="37"/>
      <c r="H96" s="38">
        <v>156.49</v>
      </c>
      <c r="I96" s="22"/>
      <c r="J96" s="17">
        <f t="shared" si="5"/>
        <v>21.658897763578274</v>
      </c>
      <c r="K96" s="18">
        <f t="shared" si="6"/>
        <v>13558.47</v>
      </c>
      <c r="L96" s="18">
        <f t="shared" si="7"/>
        <v>0</v>
      </c>
      <c r="M96" s="18">
        <f t="shared" si="8"/>
        <v>0</v>
      </c>
      <c r="N96" s="19"/>
      <c r="O96" s="20"/>
      <c r="P96" s="21"/>
    </row>
    <row r="97" spans="1:16" x14ac:dyDescent="0.25">
      <c r="A97" s="11">
        <v>38</v>
      </c>
      <c r="B97" s="35" t="s">
        <v>103</v>
      </c>
      <c r="C97" s="36">
        <v>667</v>
      </c>
      <c r="D97" s="36">
        <v>12618.4</v>
      </c>
      <c r="E97" s="14">
        <v>26084.76</v>
      </c>
      <c r="F97" s="38">
        <v>197.65</v>
      </c>
      <c r="G97" s="37"/>
      <c r="H97" s="38">
        <v>1184.4100000000001</v>
      </c>
      <c r="I97" s="15">
        <v>161</v>
      </c>
      <c r="J97" s="17">
        <f t="shared" si="5"/>
        <v>20.284006688645157</v>
      </c>
      <c r="K97" s="18">
        <f t="shared" si="6"/>
        <v>255951.71000000002</v>
      </c>
      <c r="L97" s="18">
        <f t="shared" si="7"/>
        <v>229866.95</v>
      </c>
      <c r="M97" s="18">
        <f t="shared" si="8"/>
        <v>0</v>
      </c>
      <c r="N97" s="19"/>
      <c r="O97" s="20"/>
      <c r="P97" s="21"/>
    </row>
    <row r="98" spans="1:16" x14ac:dyDescent="0.25">
      <c r="A98" s="11">
        <v>39</v>
      </c>
      <c r="B98" s="35" t="s">
        <v>104</v>
      </c>
      <c r="C98" s="36">
        <v>351</v>
      </c>
      <c r="D98" s="36">
        <v>5309</v>
      </c>
      <c r="E98" s="14">
        <v>6396.78</v>
      </c>
      <c r="F98" s="38">
        <v>63.7</v>
      </c>
      <c r="G98" s="37"/>
      <c r="H98" s="38">
        <v>424.79</v>
      </c>
      <c r="I98" s="15">
        <v>104.65</v>
      </c>
      <c r="J98" s="17">
        <f t="shared" si="5"/>
        <v>15.159141081182899</v>
      </c>
      <c r="K98" s="18">
        <f t="shared" si="6"/>
        <v>80479.88</v>
      </c>
      <c r="L98" s="18">
        <f t="shared" si="7"/>
        <v>74083.100000000006</v>
      </c>
      <c r="M98" s="18">
        <f t="shared" si="8"/>
        <v>0</v>
      </c>
      <c r="N98" s="19"/>
      <c r="O98" s="20"/>
      <c r="P98" s="21"/>
    </row>
    <row r="99" spans="1:16" x14ac:dyDescent="0.25">
      <c r="A99" s="32"/>
      <c r="B99" s="28" t="s">
        <v>63</v>
      </c>
      <c r="C99" s="29">
        <f t="shared" ref="C99:I99" si="9">SUM(C60:C98)</f>
        <v>36198</v>
      </c>
      <c r="D99" s="29">
        <f t="shared" si="9"/>
        <v>213173.56</v>
      </c>
      <c r="E99" s="29">
        <f t="shared" si="9"/>
        <v>1763441.6400000001</v>
      </c>
      <c r="F99" s="29">
        <f t="shared" si="9"/>
        <v>8566.9100000000017</v>
      </c>
      <c r="G99" s="29">
        <f t="shared" si="9"/>
        <v>95923.689999999988</v>
      </c>
      <c r="H99" s="29">
        <f t="shared" si="9"/>
        <v>35543.560000000005</v>
      </c>
      <c r="I99" s="29">
        <f t="shared" si="9"/>
        <v>2874.84</v>
      </c>
      <c r="J99" s="30"/>
      <c r="K99" s="31"/>
      <c r="L99" s="31"/>
      <c r="M99" s="31"/>
      <c r="O99" s="20"/>
    </row>
    <row r="100" spans="1:16" x14ac:dyDescent="0.25">
      <c r="A100" s="32"/>
      <c r="B100" s="28" t="s">
        <v>64</v>
      </c>
      <c r="C100" s="29"/>
      <c r="D100" s="29"/>
      <c r="E100" s="29"/>
      <c r="F100" s="29"/>
      <c r="G100" s="29"/>
      <c r="H100" s="29"/>
      <c r="I100" s="29"/>
      <c r="J100" s="40">
        <f>SUM(J60:J98)/39</f>
        <v>79.342397874959431</v>
      </c>
      <c r="K100" s="31"/>
      <c r="L100" s="31"/>
      <c r="M100" s="31"/>
      <c r="O100" s="20"/>
    </row>
    <row r="101" spans="1:16" ht="13.5" customHeight="1" x14ac:dyDescent="0.25">
      <c r="A101" s="32"/>
      <c r="B101" s="32" t="s">
        <v>105</v>
      </c>
      <c r="C101" s="32"/>
      <c r="D101" s="32"/>
      <c r="E101" s="41">
        <f>E53+E99</f>
        <v>2788001.23</v>
      </c>
      <c r="F101" s="41">
        <f>F53+F99</f>
        <v>14803.750000000002</v>
      </c>
      <c r="G101" s="41">
        <f>G53+G99</f>
        <v>137722.44</v>
      </c>
      <c r="H101" s="41">
        <f>H53+H99</f>
        <v>67271.350000000006</v>
      </c>
      <c r="I101" s="41">
        <f>I53+I99</f>
        <v>12139.400000000001</v>
      </c>
      <c r="J101" s="32"/>
      <c r="K101" s="32"/>
      <c r="L101" s="32"/>
      <c r="M101" s="32"/>
      <c r="O101" s="20"/>
    </row>
    <row r="102" spans="1:16" hidden="1" x14ac:dyDescent="0.25">
      <c r="A102" s="42"/>
      <c r="B102" s="43"/>
      <c r="C102" s="44"/>
      <c r="D102" s="44"/>
      <c r="E102" s="44"/>
      <c r="F102" s="44"/>
      <c r="G102" s="44"/>
      <c r="H102" s="44"/>
      <c r="I102" s="44"/>
      <c r="J102" s="45"/>
      <c r="K102" s="46"/>
      <c r="L102" s="46"/>
      <c r="M102" s="46"/>
      <c r="O102" s="20"/>
    </row>
    <row r="103" spans="1:16" hidden="1" x14ac:dyDescent="0.25">
      <c r="A103" s="42"/>
      <c r="B103" s="43"/>
      <c r="C103" s="44"/>
      <c r="D103" s="44"/>
      <c r="E103" s="44"/>
      <c r="F103" s="44"/>
      <c r="G103" s="44"/>
      <c r="H103" s="44"/>
      <c r="I103" s="44"/>
      <c r="J103" s="45"/>
      <c r="K103" s="46"/>
      <c r="L103" s="46"/>
      <c r="M103" s="46"/>
      <c r="O103" s="20"/>
    </row>
    <row r="104" spans="1:16" hidden="1" x14ac:dyDescent="0.25">
      <c r="A104" s="42"/>
      <c r="B104" s="43"/>
      <c r="C104" s="44"/>
      <c r="D104" s="44"/>
      <c r="E104" s="44"/>
      <c r="F104" s="44"/>
      <c r="G104" s="44"/>
      <c r="H104" s="44"/>
      <c r="I104" s="44"/>
      <c r="J104" s="45"/>
      <c r="K104" s="46"/>
      <c r="L104" s="46"/>
      <c r="M104" s="46"/>
      <c r="O104" s="20"/>
    </row>
    <row r="105" spans="1:16" hidden="1" x14ac:dyDescent="0.25">
      <c r="A105" s="42"/>
      <c r="B105" s="43"/>
      <c r="C105" s="44"/>
      <c r="D105" s="44"/>
      <c r="E105" s="44"/>
      <c r="F105" s="44"/>
      <c r="G105" s="44"/>
      <c r="H105" s="44"/>
      <c r="I105" s="44"/>
      <c r="J105" s="45"/>
      <c r="K105" s="46"/>
      <c r="L105" s="46"/>
      <c r="M105" s="46"/>
      <c r="O105" s="20"/>
    </row>
    <row r="106" spans="1:16" x14ac:dyDescent="0.25">
      <c r="A106" s="42"/>
      <c r="B106" s="43"/>
      <c r="C106" s="44"/>
      <c r="D106" s="44"/>
      <c r="E106" s="44"/>
      <c r="F106" s="44"/>
      <c r="G106" s="44"/>
      <c r="H106" s="44"/>
      <c r="I106" s="44"/>
      <c r="J106" s="45"/>
      <c r="K106" s="46"/>
      <c r="L106" s="46"/>
      <c r="M106" s="46"/>
      <c r="O106" s="20"/>
    </row>
    <row r="107" spans="1:16" ht="31.35" customHeight="1" x14ac:dyDescent="0.25">
      <c r="A107" s="42"/>
      <c r="B107" s="43"/>
      <c r="C107" s="44"/>
      <c r="D107" s="44"/>
      <c r="E107" s="44"/>
      <c r="F107" s="44"/>
      <c r="G107" s="44"/>
      <c r="H107" s="44"/>
      <c r="I107" s="44"/>
      <c r="J107" s="45"/>
      <c r="K107" s="47"/>
      <c r="L107" s="46"/>
      <c r="M107" s="46"/>
      <c r="O107" s="20"/>
    </row>
    <row r="108" spans="1:16" ht="67.900000000000006" customHeight="1" x14ac:dyDescent="0.25">
      <c r="O108" s="20"/>
    </row>
    <row r="109" spans="1:16" ht="24.75" customHeight="1" x14ac:dyDescent="0.25">
      <c r="A109" s="4" t="s">
        <v>1</v>
      </c>
      <c r="B109" s="3" t="s">
        <v>2</v>
      </c>
      <c r="C109" s="3" t="s">
        <v>3</v>
      </c>
      <c r="D109" s="3" t="s">
        <v>4</v>
      </c>
      <c r="E109" s="3" t="s">
        <v>5</v>
      </c>
      <c r="F109" s="3"/>
      <c r="G109" s="3"/>
      <c r="H109" s="3"/>
      <c r="I109" s="3"/>
      <c r="J109" s="3" t="s">
        <v>6</v>
      </c>
      <c r="K109" s="3" t="s">
        <v>7</v>
      </c>
      <c r="L109" s="3"/>
      <c r="M109" s="3"/>
      <c r="O109" s="20"/>
    </row>
    <row r="110" spans="1:16" ht="38.25" x14ac:dyDescent="0.25">
      <c r="A110" s="4"/>
      <c r="B110" s="3"/>
      <c r="C110" s="3"/>
      <c r="D110" s="3"/>
      <c r="E110" s="8" t="s">
        <v>8</v>
      </c>
      <c r="F110" s="8" t="s">
        <v>9</v>
      </c>
      <c r="G110" s="8" t="s">
        <v>10</v>
      </c>
      <c r="H110" s="8" t="s">
        <v>11</v>
      </c>
      <c r="I110" s="8" t="s">
        <v>12</v>
      </c>
      <c r="J110" s="3"/>
      <c r="K110" s="8" t="s">
        <v>13</v>
      </c>
      <c r="L110" s="8" t="s">
        <v>14</v>
      </c>
      <c r="M110" s="8" t="s">
        <v>15</v>
      </c>
      <c r="O110" s="20"/>
    </row>
    <row r="111" spans="1:16" x14ac:dyDescent="0.25">
      <c r="A111" s="1" t="s">
        <v>106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20"/>
    </row>
    <row r="112" spans="1:16" ht="25.5" x14ac:dyDescent="0.25">
      <c r="A112" s="48">
        <v>1</v>
      </c>
      <c r="B112" s="35" t="s">
        <v>107</v>
      </c>
      <c r="C112" s="49">
        <v>20</v>
      </c>
      <c r="D112" s="50">
        <v>91.3</v>
      </c>
      <c r="E112" s="15">
        <v>2925.84</v>
      </c>
      <c r="F112" s="51"/>
      <c r="G112" s="15">
        <v>1990</v>
      </c>
      <c r="H112" s="52"/>
      <c r="I112" s="53"/>
      <c r="J112" s="54">
        <f t="shared" ref="J112:J125" si="10">K112/D112</f>
        <v>239.11106243154435</v>
      </c>
      <c r="K112" s="55">
        <f t="shared" ref="K112:K125" si="11">L112+M112+E112</f>
        <v>21830.84</v>
      </c>
      <c r="L112" s="55">
        <f t="shared" ref="L112:L125" si="12">F112*1163</f>
        <v>0</v>
      </c>
      <c r="M112" s="55">
        <f t="shared" ref="M112:M125" si="13">G112*9.5</f>
        <v>18905</v>
      </c>
      <c r="O112" s="20"/>
    </row>
    <row r="113" spans="1:15" ht="25.5" x14ac:dyDescent="0.25">
      <c r="A113" s="48">
        <v>2</v>
      </c>
      <c r="B113" s="35" t="s">
        <v>108</v>
      </c>
      <c r="C113" s="49">
        <v>44</v>
      </c>
      <c r="D113" s="50">
        <v>647</v>
      </c>
      <c r="E113" s="15">
        <v>74120.52</v>
      </c>
      <c r="F113" s="56"/>
      <c r="G113" s="15">
        <v>8414.18</v>
      </c>
      <c r="H113" s="15">
        <v>315.33</v>
      </c>
      <c r="I113" s="53"/>
      <c r="J113" s="54">
        <f t="shared" si="10"/>
        <v>238.10700154559507</v>
      </c>
      <c r="K113" s="55">
        <f t="shared" si="11"/>
        <v>154055.23000000001</v>
      </c>
      <c r="L113" s="55">
        <f t="shared" si="12"/>
        <v>0</v>
      </c>
      <c r="M113" s="55">
        <f t="shared" si="13"/>
        <v>79934.710000000006</v>
      </c>
      <c r="O113" s="20"/>
    </row>
    <row r="114" spans="1:15" ht="25.5" x14ac:dyDescent="0.25">
      <c r="A114" s="48">
        <v>3</v>
      </c>
      <c r="B114" s="35" t="s">
        <v>109</v>
      </c>
      <c r="C114" s="49"/>
      <c r="D114" s="50">
        <v>679</v>
      </c>
      <c r="E114" s="15">
        <v>11742.27</v>
      </c>
      <c r="F114" s="51"/>
      <c r="G114" s="15">
        <v>9991</v>
      </c>
      <c r="H114" s="52"/>
      <c r="I114" s="53"/>
      <c r="J114" s="54">
        <f t="shared" si="10"/>
        <v>157.07918998527248</v>
      </c>
      <c r="K114" s="55">
        <f t="shared" si="11"/>
        <v>106656.77</v>
      </c>
      <c r="L114" s="55">
        <f t="shared" si="12"/>
        <v>0</v>
      </c>
      <c r="M114" s="55">
        <f t="shared" si="13"/>
        <v>94914.5</v>
      </c>
      <c r="O114" s="20"/>
    </row>
    <row r="115" spans="1:15" x14ac:dyDescent="0.25">
      <c r="A115" s="48">
        <v>4</v>
      </c>
      <c r="B115" s="35" t="s">
        <v>110</v>
      </c>
      <c r="C115" s="57"/>
      <c r="D115" s="50">
        <v>956</v>
      </c>
      <c r="E115" s="15">
        <v>23195.87</v>
      </c>
      <c r="F115" s="51"/>
      <c r="G115" s="15">
        <v>13901.55</v>
      </c>
      <c r="H115" s="15">
        <v>342.67</v>
      </c>
      <c r="I115" s="53"/>
      <c r="J115" s="54">
        <f t="shared" si="10"/>
        <v>162.40648012552302</v>
      </c>
      <c r="K115" s="55">
        <f t="shared" si="11"/>
        <v>155260.595</v>
      </c>
      <c r="L115" s="55">
        <f t="shared" si="12"/>
        <v>0</v>
      </c>
      <c r="M115" s="55">
        <f t="shared" si="13"/>
        <v>132064.72500000001</v>
      </c>
      <c r="O115" s="20"/>
    </row>
    <row r="116" spans="1:15" ht="25.5" x14ac:dyDescent="0.25">
      <c r="A116" s="48">
        <v>5</v>
      </c>
      <c r="B116" s="35" t="s">
        <v>111</v>
      </c>
      <c r="C116" s="49">
        <v>30</v>
      </c>
      <c r="D116" s="50">
        <v>137.5</v>
      </c>
      <c r="E116" s="15">
        <v>2465.75</v>
      </c>
      <c r="F116" s="51"/>
      <c r="G116" s="15">
        <v>1844.96</v>
      </c>
      <c r="H116" s="52"/>
      <c r="I116" s="53"/>
      <c r="J116" s="54">
        <f t="shared" si="10"/>
        <v>145.40269090909089</v>
      </c>
      <c r="K116" s="55">
        <f t="shared" si="11"/>
        <v>19992.87</v>
      </c>
      <c r="L116" s="55">
        <f t="shared" si="12"/>
        <v>0</v>
      </c>
      <c r="M116" s="55">
        <f t="shared" si="13"/>
        <v>17527.12</v>
      </c>
      <c r="O116" s="20"/>
    </row>
    <row r="117" spans="1:15" x14ac:dyDescent="0.25">
      <c r="A117" s="48">
        <v>6</v>
      </c>
      <c r="B117" s="35" t="s">
        <v>112</v>
      </c>
      <c r="C117" s="49">
        <v>1060</v>
      </c>
      <c r="D117" s="50">
        <v>1559</v>
      </c>
      <c r="E117" s="15">
        <v>85015.82</v>
      </c>
      <c r="F117" s="58"/>
      <c r="G117" s="15">
        <v>8142.6</v>
      </c>
      <c r="H117" s="15">
        <v>829.7</v>
      </c>
      <c r="I117" s="53"/>
      <c r="J117" s="54">
        <f t="shared" si="10"/>
        <v>104.1504297626684</v>
      </c>
      <c r="K117" s="55">
        <f t="shared" si="11"/>
        <v>162370.52000000002</v>
      </c>
      <c r="L117" s="55">
        <f t="shared" si="12"/>
        <v>0</v>
      </c>
      <c r="M117" s="55">
        <f t="shared" si="13"/>
        <v>77354.7</v>
      </c>
      <c r="O117" s="20"/>
    </row>
    <row r="118" spans="1:15" ht="25.5" x14ac:dyDescent="0.25">
      <c r="A118" s="48">
        <v>7</v>
      </c>
      <c r="B118" s="35" t="s">
        <v>113</v>
      </c>
      <c r="C118" s="57"/>
      <c r="D118" s="49">
        <v>537.4</v>
      </c>
      <c r="E118" s="15">
        <v>15362.94</v>
      </c>
      <c r="F118" s="59">
        <v>83.66</v>
      </c>
      <c r="G118" s="52"/>
      <c r="H118" s="15">
        <v>264.04000000000002</v>
      </c>
      <c r="I118" s="53"/>
      <c r="J118" s="54">
        <f t="shared" si="10"/>
        <v>209.63810941570526</v>
      </c>
      <c r="K118" s="55">
        <f t="shared" si="11"/>
        <v>112659.52</v>
      </c>
      <c r="L118" s="55">
        <f t="shared" si="12"/>
        <v>97296.58</v>
      </c>
      <c r="M118" s="55">
        <f t="shared" si="13"/>
        <v>0</v>
      </c>
      <c r="O118" s="20"/>
    </row>
    <row r="119" spans="1:15" ht="25.5" x14ac:dyDescent="0.25">
      <c r="A119" s="48">
        <v>8</v>
      </c>
      <c r="B119" s="35" t="s">
        <v>114</v>
      </c>
      <c r="C119" s="60"/>
      <c r="D119" s="50">
        <v>854.8</v>
      </c>
      <c r="E119" s="15">
        <v>84032.81</v>
      </c>
      <c r="F119" s="61"/>
      <c r="G119" s="52"/>
      <c r="H119" s="15">
        <v>220.25</v>
      </c>
      <c r="I119" s="53"/>
      <c r="J119" s="54">
        <f t="shared" si="10"/>
        <v>98.306984089845585</v>
      </c>
      <c r="K119" s="55">
        <f t="shared" si="11"/>
        <v>84032.81</v>
      </c>
      <c r="L119" s="55">
        <f t="shared" si="12"/>
        <v>0</v>
      </c>
      <c r="M119" s="55">
        <f t="shared" si="13"/>
        <v>0</v>
      </c>
      <c r="O119" s="20"/>
    </row>
    <row r="120" spans="1:15" ht="25.5" x14ac:dyDescent="0.25">
      <c r="A120" s="48">
        <v>9</v>
      </c>
      <c r="B120" s="35" t="s">
        <v>115</v>
      </c>
      <c r="C120" s="49">
        <v>200</v>
      </c>
      <c r="D120" s="50">
        <v>1186</v>
      </c>
      <c r="E120" s="15">
        <v>25583.69</v>
      </c>
      <c r="F120" s="51"/>
      <c r="G120" s="15">
        <v>12070.39</v>
      </c>
      <c r="H120" s="15">
        <v>483.2</v>
      </c>
      <c r="I120" s="53"/>
      <c r="J120" s="54">
        <f t="shared" si="10"/>
        <v>118.25665682967959</v>
      </c>
      <c r="K120" s="55">
        <f t="shared" si="11"/>
        <v>140252.39499999999</v>
      </c>
      <c r="L120" s="55">
        <f t="shared" si="12"/>
        <v>0</v>
      </c>
      <c r="M120" s="55">
        <f t="shared" si="13"/>
        <v>114668.70499999999</v>
      </c>
      <c r="O120" s="20"/>
    </row>
    <row r="121" spans="1:15" ht="25.5" x14ac:dyDescent="0.25">
      <c r="A121" s="48">
        <v>10</v>
      </c>
      <c r="B121" s="35" t="s">
        <v>116</v>
      </c>
      <c r="C121" s="57"/>
      <c r="D121" s="49">
        <v>2500</v>
      </c>
      <c r="E121" s="15">
        <v>118356.55</v>
      </c>
      <c r="F121" s="59">
        <v>234.24</v>
      </c>
      <c r="G121" s="62"/>
      <c r="H121" s="15">
        <v>1275.46</v>
      </c>
      <c r="I121" s="53"/>
      <c r="J121" s="54">
        <f t="shared" si="10"/>
        <v>156.31106800000001</v>
      </c>
      <c r="K121" s="55">
        <f t="shared" si="11"/>
        <v>390777.67</v>
      </c>
      <c r="L121" s="55">
        <f t="shared" si="12"/>
        <v>272421.12</v>
      </c>
      <c r="M121" s="55">
        <f t="shared" si="13"/>
        <v>0</v>
      </c>
      <c r="O121" s="20"/>
    </row>
    <row r="122" spans="1:15" ht="25.5" x14ac:dyDescent="0.25">
      <c r="A122" s="48">
        <v>11</v>
      </c>
      <c r="B122" s="35" t="s">
        <v>117</v>
      </c>
      <c r="C122" s="49"/>
      <c r="D122" s="50">
        <v>522</v>
      </c>
      <c r="E122" s="15">
        <v>4622.51</v>
      </c>
      <c r="F122" s="51"/>
      <c r="G122" s="15">
        <v>3736.39</v>
      </c>
      <c r="H122" s="52"/>
      <c r="I122" s="53"/>
      <c r="J122" s="54">
        <f t="shared" si="10"/>
        <v>76.854818007662843</v>
      </c>
      <c r="K122" s="55">
        <f t="shared" si="11"/>
        <v>40118.215000000004</v>
      </c>
      <c r="L122" s="55">
        <f t="shared" si="12"/>
        <v>0</v>
      </c>
      <c r="M122" s="55">
        <f t="shared" si="13"/>
        <v>35495.705000000002</v>
      </c>
      <c r="O122" s="20"/>
    </row>
    <row r="123" spans="1:15" ht="38.25" x14ac:dyDescent="0.25">
      <c r="A123" s="48">
        <v>12</v>
      </c>
      <c r="B123" s="35" t="s">
        <v>118</v>
      </c>
      <c r="C123" s="57">
        <v>158</v>
      </c>
      <c r="D123" s="50">
        <v>1587.7</v>
      </c>
      <c r="E123" s="15">
        <v>47631.6</v>
      </c>
      <c r="F123" s="59">
        <v>101.53</v>
      </c>
      <c r="G123" s="62"/>
      <c r="H123" s="15">
        <v>610.17999999999995</v>
      </c>
      <c r="I123" s="53"/>
      <c r="J123" s="54">
        <f t="shared" si="10"/>
        <v>104.37172639667443</v>
      </c>
      <c r="K123" s="55">
        <f t="shared" si="11"/>
        <v>165710.99</v>
      </c>
      <c r="L123" s="55">
        <f t="shared" si="12"/>
        <v>118079.39</v>
      </c>
      <c r="M123" s="55">
        <f t="shared" si="13"/>
        <v>0</v>
      </c>
      <c r="O123" s="20"/>
    </row>
    <row r="124" spans="1:15" x14ac:dyDescent="0.25">
      <c r="A124" s="48">
        <v>13</v>
      </c>
      <c r="B124" s="35" t="s">
        <v>119</v>
      </c>
      <c r="C124" s="49">
        <v>10</v>
      </c>
      <c r="D124" s="49">
        <v>712.9</v>
      </c>
      <c r="E124" s="15">
        <v>10133.700000000001</v>
      </c>
      <c r="F124" s="51"/>
      <c r="G124" s="52"/>
      <c r="H124" s="15">
        <v>244.99</v>
      </c>
      <c r="I124" s="53"/>
      <c r="J124" s="54">
        <f t="shared" si="10"/>
        <v>14.214756627858046</v>
      </c>
      <c r="K124" s="55">
        <f t="shared" si="11"/>
        <v>10133.700000000001</v>
      </c>
      <c r="L124" s="55">
        <f t="shared" si="12"/>
        <v>0</v>
      </c>
      <c r="M124" s="55">
        <f t="shared" si="13"/>
        <v>0</v>
      </c>
      <c r="O124" s="20"/>
    </row>
    <row r="125" spans="1:15" ht="25.5" x14ac:dyDescent="0.25">
      <c r="A125" s="48">
        <v>14</v>
      </c>
      <c r="B125" s="35" t="s">
        <v>120</v>
      </c>
      <c r="C125" s="49">
        <v>30</v>
      </c>
      <c r="D125" s="50">
        <v>350</v>
      </c>
      <c r="E125" s="15">
        <v>412.64</v>
      </c>
      <c r="F125" s="51"/>
      <c r="G125" s="15">
        <v>273.01</v>
      </c>
      <c r="H125" s="52"/>
      <c r="I125" s="53"/>
      <c r="J125" s="54">
        <f t="shared" si="10"/>
        <v>8.5892428571428567</v>
      </c>
      <c r="K125" s="55">
        <f t="shared" si="11"/>
        <v>3006.2349999999997</v>
      </c>
      <c r="L125" s="55">
        <f t="shared" si="12"/>
        <v>0</v>
      </c>
      <c r="M125" s="55">
        <f t="shared" si="13"/>
        <v>2593.5949999999998</v>
      </c>
      <c r="O125" s="20"/>
    </row>
    <row r="126" spans="1:15" x14ac:dyDescent="0.25">
      <c r="A126" s="63"/>
      <c r="B126" s="64" t="s">
        <v>63</v>
      </c>
      <c r="C126" s="65">
        <f t="shared" ref="C126:H126" si="14">SUM(C112:C125)</f>
        <v>1552</v>
      </c>
      <c r="D126" s="65">
        <f t="shared" si="14"/>
        <v>12320.6</v>
      </c>
      <c r="E126" s="65">
        <f t="shared" si="14"/>
        <v>505602.51</v>
      </c>
      <c r="F126" s="65">
        <f t="shared" si="14"/>
        <v>419.42999999999995</v>
      </c>
      <c r="G126" s="65">
        <f t="shared" si="14"/>
        <v>60364.079999999994</v>
      </c>
      <c r="H126" s="65">
        <f t="shared" si="14"/>
        <v>4585.82</v>
      </c>
      <c r="I126" s="66"/>
      <c r="J126" s="67"/>
      <c r="K126" s="67"/>
      <c r="L126" s="67"/>
      <c r="M126" s="68"/>
      <c r="O126" s="20"/>
    </row>
    <row r="127" spans="1:15" x14ac:dyDescent="0.25">
      <c r="A127" s="63"/>
      <c r="B127" s="64" t="s">
        <v>64</v>
      </c>
      <c r="C127" s="65"/>
      <c r="D127" s="65"/>
      <c r="E127" s="65"/>
      <c r="F127" s="65"/>
      <c r="G127" s="65"/>
      <c r="H127" s="65"/>
      <c r="I127" s="68"/>
      <c r="J127" s="69">
        <f>SUM(J112:J125)/14</f>
        <v>130.91430121316162</v>
      </c>
      <c r="K127" s="68"/>
      <c r="L127" s="68"/>
      <c r="M127" s="68"/>
      <c r="O127" s="20"/>
    </row>
    <row r="128" spans="1:15" ht="16.5" customHeight="1" x14ac:dyDescent="0.25">
      <c r="O128" s="20"/>
    </row>
    <row r="129" spans="1:15" ht="16.5" customHeight="1" x14ac:dyDescent="0.25">
      <c r="O129" s="20"/>
    </row>
    <row r="130" spans="1:15" ht="28.5" customHeight="1" x14ac:dyDescent="0.25">
      <c r="A130" s="4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3"/>
      <c r="G130" s="3"/>
      <c r="H130" s="3"/>
      <c r="I130" s="3"/>
      <c r="J130" s="3" t="s">
        <v>6</v>
      </c>
      <c r="K130" s="3" t="s">
        <v>7</v>
      </c>
      <c r="L130" s="3"/>
      <c r="M130" s="3"/>
      <c r="O130" s="20"/>
    </row>
    <row r="131" spans="1:15" ht="38.25" x14ac:dyDescent="0.25">
      <c r="A131" s="4"/>
      <c r="B131" s="3"/>
      <c r="C131" s="3"/>
      <c r="D131" s="3"/>
      <c r="E131" s="8" t="s">
        <v>8</v>
      </c>
      <c r="F131" s="8" t="s">
        <v>9</v>
      </c>
      <c r="G131" s="8" t="s">
        <v>10</v>
      </c>
      <c r="H131" s="8" t="s">
        <v>11</v>
      </c>
      <c r="I131" s="8" t="s">
        <v>12</v>
      </c>
      <c r="J131" s="3"/>
      <c r="K131" s="8" t="s">
        <v>13</v>
      </c>
      <c r="L131" s="8" t="s">
        <v>14</v>
      </c>
      <c r="M131" s="8" t="s">
        <v>15</v>
      </c>
      <c r="O131" s="20"/>
    </row>
    <row r="132" spans="1:15" x14ac:dyDescent="0.25">
      <c r="A132" s="1" t="s">
        <v>121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20"/>
    </row>
    <row r="133" spans="1:15" ht="25.5" x14ac:dyDescent="0.25">
      <c r="A133" s="70">
        <v>1</v>
      </c>
      <c r="B133" s="71" t="s">
        <v>122</v>
      </c>
      <c r="C133" s="72">
        <v>810</v>
      </c>
      <c r="D133" s="72">
        <v>11225.1</v>
      </c>
      <c r="E133" s="15">
        <v>245409.72</v>
      </c>
      <c r="F133" s="15">
        <v>992.76</v>
      </c>
      <c r="G133" s="38">
        <v>64976.480000000003</v>
      </c>
      <c r="H133" s="38">
        <v>13446.14</v>
      </c>
      <c r="I133" s="51"/>
      <c r="J133" s="73">
        <f t="shared" ref="J133:J142" si="15">K133/D133</f>
        <v>179.71030636698111</v>
      </c>
      <c r="K133" s="74">
        <f t="shared" ref="K133:K142" si="16">L133+M133+E133</f>
        <v>2017266.16</v>
      </c>
      <c r="L133" s="74">
        <f t="shared" ref="L133:L142" si="17">F133*1163</f>
        <v>1154579.8799999999</v>
      </c>
      <c r="M133" s="74">
        <f t="shared" ref="M133:M142" si="18">G133*9.5</f>
        <v>617276.56000000006</v>
      </c>
      <c r="O133" s="20"/>
    </row>
    <row r="134" spans="1:15" x14ac:dyDescent="0.25">
      <c r="A134" s="70">
        <v>2</v>
      </c>
      <c r="B134" s="71" t="s">
        <v>123</v>
      </c>
      <c r="C134" s="72">
        <v>15</v>
      </c>
      <c r="D134" s="72">
        <v>351</v>
      </c>
      <c r="E134" s="15">
        <v>5499.72</v>
      </c>
      <c r="F134" s="15">
        <v>39</v>
      </c>
      <c r="G134" s="75"/>
      <c r="H134" s="38">
        <v>86.86</v>
      </c>
      <c r="I134" s="51"/>
      <c r="J134" s="73">
        <f t="shared" si="15"/>
        <v>144.89094017094018</v>
      </c>
      <c r="K134" s="74">
        <f t="shared" si="16"/>
        <v>50856.72</v>
      </c>
      <c r="L134" s="74">
        <f t="shared" si="17"/>
        <v>45357</v>
      </c>
      <c r="M134" s="74">
        <f t="shared" si="18"/>
        <v>0</v>
      </c>
      <c r="O134" s="20"/>
    </row>
    <row r="135" spans="1:15" ht="25.5" x14ac:dyDescent="0.25">
      <c r="A135" s="70">
        <v>3</v>
      </c>
      <c r="B135" s="71" t="s">
        <v>124</v>
      </c>
      <c r="C135" s="72">
        <v>1995</v>
      </c>
      <c r="D135" s="72">
        <v>20329.400000000001</v>
      </c>
      <c r="E135" s="15">
        <v>315572.43</v>
      </c>
      <c r="F135" s="15">
        <v>2002.19</v>
      </c>
      <c r="G135" s="75"/>
      <c r="H135" s="38">
        <v>45859.199999999997</v>
      </c>
      <c r="I135" s="51"/>
      <c r="J135" s="73">
        <f t="shared" si="15"/>
        <v>130.06381890267298</v>
      </c>
      <c r="K135" s="74">
        <f t="shared" si="16"/>
        <v>2644119.4000000004</v>
      </c>
      <c r="L135" s="74">
        <f t="shared" si="17"/>
        <v>2328546.9700000002</v>
      </c>
      <c r="M135" s="74">
        <f t="shared" si="18"/>
        <v>0</v>
      </c>
      <c r="O135" s="20"/>
    </row>
    <row r="136" spans="1:15" ht="25.5" x14ac:dyDescent="0.25">
      <c r="A136" s="70">
        <v>4</v>
      </c>
      <c r="B136" s="71" t="s">
        <v>125</v>
      </c>
      <c r="C136" s="72">
        <v>1031</v>
      </c>
      <c r="D136" s="72">
        <v>4949.6499999999996</v>
      </c>
      <c r="E136" s="15">
        <v>110574.27</v>
      </c>
      <c r="F136" s="15">
        <v>481.78</v>
      </c>
      <c r="G136" s="75"/>
      <c r="H136" s="38">
        <v>1736.1</v>
      </c>
      <c r="I136" s="51"/>
      <c r="J136" s="73">
        <f t="shared" si="15"/>
        <v>135.54178780317801</v>
      </c>
      <c r="K136" s="74">
        <f t="shared" si="16"/>
        <v>670884.41</v>
      </c>
      <c r="L136" s="74">
        <f t="shared" si="17"/>
        <v>560310.14</v>
      </c>
      <c r="M136" s="74">
        <f t="shared" si="18"/>
        <v>0</v>
      </c>
      <c r="O136" s="20"/>
    </row>
    <row r="137" spans="1:15" ht="25.5" x14ac:dyDescent="0.25">
      <c r="A137" s="70">
        <v>5</v>
      </c>
      <c r="B137" s="71" t="s">
        <v>126</v>
      </c>
      <c r="C137" s="72">
        <v>1125</v>
      </c>
      <c r="D137" s="72">
        <v>9098.4</v>
      </c>
      <c r="E137" s="15">
        <v>183885.13</v>
      </c>
      <c r="F137" s="15">
        <v>814.3</v>
      </c>
      <c r="G137" s="75"/>
      <c r="H137" s="38">
        <v>5325.86</v>
      </c>
      <c r="I137" s="51"/>
      <c r="J137" s="73">
        <f t="shared" si="15"/>
        <v>124.29834146663148</v>
      </c>
      <c r="K137" s="74">
        <f t="shared" si="16"/>
        <v>1130916.0299999998</v>
      </c>
      <c r="L137" s="74">
        <f t="shared" si="17"/>
        <v>947030.89999999991</v>
      </c>
      <c r="M137" s="74">
        <f t="shared" si="18"/>
        <v>0</v>
      </c>
      <c r="O137" s="20"/>
    </row>
    <row r="138" spans="1:15" x14ac:dyDescent="0.25">
      <c r="A138" s="70">
        <v>6</v>
      </c>
      <c r="B138" s="71" t="s">
        <v>127</v>
      </c>
      <c r="C138" s="72">
        <v>761</v>
      </c>
      <c r="D138" s="72">
        <v>2161</v>
      </c>
      <c r="E138" s="15">
        <v>38347.279999999999</v>
      </c>
      <c r="F138" s="15">
        <v>192.12</v>
      </c>
      <c r="G138" s="75"/>
      <c r="H138" s="38">
        <v>789.37</v>
      </c>
      <c r="I138" s="51"/>
      <c r="J138" s="73">
        <f t="shared" si="15"/>
        <v>121.13967607589079</v>
      </c>
      <c r="K138" s="74">
        <f t="shared" si="16"/>
        <v>261782.84</v>
      </c>
      <c r="L138" s="74">
        <f t="shared" si="17"/>
        <v>223435.56</v>
      </c>
      <c r="M138" s="74">
        <f t="shared" si="18"/>
        <v>0</v>
      </c>
      <c r="O138" s="20"/>
    </row>
    <row r="139" spans="1:15" x14ac:dyDescent="0.25">
      <c r="A139" s="70">
        <v>7</v>
      </c>
      <c r="B139" s="71" t="s">
        <v>128</v>
      </c>
      <c r="C139" s="72">
        <v>756</v>
      </c>
      <c r="D139" s="72">
        <v>8204.2999999999993</v>
      </c>
      <c r="E139" s="15">
        <v>217629.03</v>
      </c>
      <c r="F139" s="15">
        <v>983.26</v>
      </c>
      <c r="G139" s="75"/>
      <c r="H139" s="38">
        <v>1367.54</v>
      </c>
      <c r="I139" s="51"/>
      <c r="J139" s="73">
        <f t="shared" si="15"/>
        <v>165.9081713247931</v>
      </c>
      <c r="K139" s="74">
        <f t="shared" si="16"/>
        <v>1361160.41</v>
      </c>
      <c r="L139" s="74">
        <f t="shared" si="17"/>
        <v>1143531.3799999999</v>
      </c>
      <c r="M139" s="74">
        <f t="shared" si="18"/>
        <v>0</v>
      </c>
      <c r="O139" s="20"/>
    </row>
    <row r="140" spans="1:15" ht="25.5" x14ac:dyDescent="0.25">
      <c r="A140" s="70">
        <v>8</v>
      </c>
      <c r="B140" s="71" t="s">
        <v>129</v>
      </c>
      <c r="C140" s="72">
        <v>310</v>
      </c>
      <c r="D140" s="72">
        <v>1643.5</v>
      </c>
      <c r="E140" s="76">
        <v>50754.45</v>
      </c>
      <c r="F140" s="76">
        <v>123.41</v>
      </c>
      <c r="G140" s="75"/>
      <c r="H140" s="39">
        <v>566.4</v>
      </c>
      <c r="I140" s="38">
        <v>68.180000000000007</v>
      </c>
      <c r="J140" s="73">
        <f t="shared" si="15"/>
        <v>118.21130514146637</v>
      </c>
      <c r="K140" s="74">
        <f t="shared" si="16"/>
        <v>194280.27999999997</v>
      </c>
      <c r="L140" s="74">
        <f t="shared" si="17"/>
        <v>143525.82999999999</v>
      </c>
      <c r="M140" s="74">
        <f t="shared" si="18"/>
        <v>0</v>
      </c>
      <c r="O140" s="20"/>
    </row>
    <row r="141" spans="1:15" ht="38.25" x14ac:dyDescent="0.25">
      <c r="A141" s="70">
        <v>9</v>
      </c>
      <c r="B141" s="71" t="s">
        <v>130</v>
      </c>
      <c r="C141" s="72">
        <v>910</v>
      </c>
      <c r="D141" s="72">
        <v>2539.5</v>
      </c>
      <c r="E141" s="15">
        <v>97282.57</v>
      </c>
      <c r="F141" s="15">
        <v>100.2</v>
      </c>
      <c r="G141" s="38">
        <v>245.68</v>
      </c>
      <c r="H141" s="38">
        <v>2229.79</v>
      </c>
      <c r="I141" s="77">
        <v>95.09</v>
      </c>
      <c r="J141" s="73">
        <f t="shared" si="15"/>
        <v>85.114837566450092</v>
      </c>
      <c r="K141" s="74">
        <f t="shared" si="16"/>
        <v>216149.13</v>
      </c>
      <c r="L141" s="74">
        <f t="shared" si="17"/>
        <v>116532.6</v>
      </c>
      <c r="M141" s="74">
        <f t="shared" si="18"/>
        <v>2333.96</v>
      </c>
      <c r="O141" s="20"/>
    </row>
    <row r="142" spans="1:15" x14ac:dyDescent="0.25">
      <c r="A142" s="70">
        <v>10</v>
      </c>
      <c r="B142" s="71" t="s">
        <v>131</v>
      </c>
      <c r="C142" s="72">
        <v>185</v>
      </c>
      <c r="D142" s="72">
        <v>2840</v>
      </c>
      <c r="E142" s="78"/>
      <c r="F142" s="78"/>
      <c r="G142" s="75"/>
      <c r="H142" s="38">
        <v>2033.84</v>
      </c>
      <c r="I142" s="51"/>
      <c r="J142" s="73">
        <f t="shared" si="15"/>
        <v>0</v>
      </c>
      <c r="K142" s="74">
        <f t="shared" si="16"/>
        <v>0</v>
      </c>
      <c r="L142" s="74">
        <f t="shared" si="17"/>
        <v>0</v>
      </c>
      <c r="M142" s="74">
        <f t="shared" si="18"/>
        <v>0</v>
      </c>
      <c r="O142" s="20"/>
    </row>
    <row r="143" spans="1:15" x14ac:dyDescent="0.25">
      <c r="A143" s="63"/>
      <c r="B143" s="64" t="s">
        <v>63</v>
      </c>
      <c r="C143" s="65">
        <f t="shared" ref="C143:I143" si="19">SUM(C133:C142)</f>
        <v>7898</v>
      </c>
      <c r="D143" s="65">
        <f t="shared" si="19"/>
        <v>63341.850000000006</v>
      </c>
      <c r="E143" s="65">
        <f t="shared" si="19"/>
        <v>1264954.6000000001</v>
      </c>
      <c r="F143" s="65">
        <f t="shared" si="19"/>
        <v>5729.0199999999995</v>
      </c>
      <c r="G143" s="65">
        <f t="shared" si="19"/>
        <v>65222.16</v>
      </c>
      <c r="H143" s="65">
        <f t="shared" si="19"/>
        <v>73441.099999999962</v>
      </c>
      <c r="I143" s="79">
        <f t="shared" si="19"/>
        <v>163.27000000000001</v>
      </c>
      <c r="J143" s="68"/>
      <c r="K143" s="68"/>
      <c r="L143" s="68"/>
      <c r="M143" s="68"/>
      <c r="O143" s="80"/>
    </row>
    <row r="144" spans="1:15" x14ac:dyDescent="0.25">
      <c r="A144" s="63"/>
      <c r="B144" s="64" t="s">
        <v>64</v>
      </c>
      <c r="C144" s="65"/>
      <c r="D144" s="65"/>
      <c r="E144" s="65"/>
      <c r="F144" s="65"/>
      <c r="G144" s="65"/>
      <c r="H144" s="65"/>
      <c r="I144" s="79"/>
      <c r="J144" s="79">
        <f>SUM(J133:J141)/9</f>
        <v>133.87546497988933</v>
      </c>
      <c r="K144" s="68"/>
      <c r="L144" s="68"/>
      <c r="M144" s="68"/>
      <c r="O144" s="80"/>
    </row>
    <row r="145" spans="1:15" ht="14.25" customHeight="1" x14ac:dyDescent="0.25">
      <c r="C145" s="44"/>
      <c r="D145" s="44"/>
      <c r="E145" s="44"/>
      <c r="F145" s="44"/>
      <c r="G145" s="44"/>
      <c r="H145" s="44"/>
      <c r="I145" s="44"/>
      <c r="J145" s="44"/>
      <c r="K145" s="46"/>
      <c r="L145" s="46"/>
      <c r="M145" s="46"/>
      <c r="O145" s="80"/>
    </row>
    <row r="146" spans="1:15" hidden="1" x14ac:dyDescent="0.25">
      <c r="C146" s="44"/>
      <c r="D146" s="44"/>
      <c r="E146" s="44"/>
      <c r="F146" s="44"/>
      <c r="G146" s="44"/>
      <c r="H146" s="44"/>
      <c r="I146" s="44"/>
      <c r="J146" s="44"/>
      <c r="K146" s="46"/>
      <c r="L146" s="46"/>
      <c r="M146" s="46"/>
      <c r="O146" s="80"/>
    </row>
    <row r="147" spans="1:15" hidden="1" x14ac:dyDescent="0.25">
      <c r="C147" s="44"/>
      <c r="D147" s="44"/>
      <c r="E147" s="44"/>
      <c r="F147" s="44"/>
      <c r="G147" s="44"/>
      <c r="H147" s="44"/>
      <c r="I147" s="44"/>
      <c r="J147" s="44"/>
      <c r="K147" s="46"/>
      <c r="L147" s="46"/>
      <c r="M147" s="46"/>
      <c r="O147" s="80"/>
    </row>
    <row r="148" spans="1:15" ht="12" customHeight="1" x14ac:dyDescent="0.25">
      <c r="F148" s="26"/>
      <c r="H148" s="44"/>
      <c r="I148" s="44"/>
      <c r="J148" s="44"/>
      <c r="O148" s="80"/>
    </row>
    <row r="149" spans="1:15" ht="44.25" customHeight="1" x14ac:dyDescent="0.25">
      <c r="H149" s="44"/>
      <c r="I149" s="44"/>
      <c r="J149" s="44"/>
      <c r="O149" s="80"/>
    </row>
    <row r="150" spans="1:15" ht="21.75" customHeight="1" x14ac:dyDescent="0.25">
      <c r="H150" s="44"/>
      <c r="I150" s="44"/>
      <c r="J150" s="44"/>
      <c r="O150" s="80"/>
    </row>
    <row r="151" spans="1:15" ht="25.5" customHeight="1" x14ac:dyDescent="0.25">
      <c r="A151" s="4" t="s">
        <v>1</v>
      </c>
      <c r="B151" s="3" t="s">
        <v>2</v>
      </c>
      <c r="C151" s="3" t="s">
        <v>3</v>
      </c>
      <c r="D151" s="3" t="s">
        <v>4</v>
      </c>
      <c r="E151" s="3" t="s">
        <v>5</v>
      </c>
      <c r="F151" s="3"/>
      <c r="G151" s="3"/>
      <c r="H151" s="3"/>
      <c r="I151" s="3"/>
      <c r="J151" s="3" t="s">
        <v>6</v>
      </c>
      <c r="K151" s="3" t="s">
        <v>7</v>
      </c>
      <c r="L151" s="3"/>
      <c r="M151" s="3"/>
      <c r="O151" s="80"/>
    </row>
    <row r="152" spans="1:15" ht="38.25" x14ac:dyDescent="0.25">
      <c r="A152" s="4"/>
      <c r="B152" s="3"/>
      <c r="C152" s="3"/>
      <c r="D152" s="3"/>
      <c r="E152" s="8" t="s">
        <v>8</v>
      </c>
      <c r="F152" s="8" t="s">
        <v>9</v>
      </c>
      <c r="G152" s="8" t="s">
        <v>10</v>
      </c>
      <c r="H152" s="8" t="s">
        <v>11</v>
      </c>
      <c r="I152" s="8" t="s">
        <v>12</v>
      </c>
      <c r="J152" s="3"/>
      <c r="K152" s="8" t="s">
        <v>13</v>
      </c>
      <c r="L152" s="8" t="s">
        <v>14</v>
      </c>
      <c r="M152" s="8" t="s">
        <v>15</v>
      </c>
      <c r="O152" s="80"/>
    </row>
    <row r="153" spans="1:15" x14ac:dyDescent="0.25">
      <c r="A153" s="1" t="s">
        <v>132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80"/>
    </row>
    <row r="154" spans="1:15" ht="25.5" x14ac:dyDescent="0.25">
      <c r="A154" s="48">
        <v>1</v>
      </c>
      <c r="B154" s="71" t="s">
        <v>133</v>
      </c>
      <c r="C154" s="72">
        <v>50</v>
      </c>
      <c r="D154" s="72">
        <v>426.8</v>
      </c>
      <c r="E154" s="15">
        <v>4697.26</v>
      </c>
      <c r="F154" s="38">
        <v>47.46</v>
      </c>
      <c r="G154" s="81"/>
      <c r="H154" s="38">
        <v>55.67</v>
      </c>
      <c r="I154" s="38">
        <v>11.56</v>
      </c>
      <c r="J154" s="82">
        <f t="shared" ref="J154:J166" si="20">K154/D154</f>
        <v>140.33092783505157</v>
      </c>
      <c r="K154" s="83">
        <f t="shared" ref="K154:K166" si="21">L154+M154+E154</f>
        <v>59893.240000000005</v>
      </c>
      <c r="L154" s="83">
        <f t="shared" ref="L154:L166" si="22">F154*1163</f>
        <v>55195.98</v>
      </c>
      <c r="M154" s="74">
        <f t="shared" ref="M154:M166" si="23">G154*9.5</f>
        <v>0</v>
      </c>
      <c r="O154" s="80"/>
    </row>
    <row r="155" spans="1:15" x14ac:dyDescent="0.25">
      <c r="A155" s="48">
        <v>2</v>
      </c>
      <c r="B155" s="71" t="s">
        <v>134</v>
      </c>
      <c r="C155" s="72">
        <v>90</v>
      </c>
      <c r="D155" s="72">
        <v>761</v>
      </c>
      <c r="E155" s="15">
        <v>3373.1</v>
      </c>
      <c r="F155" s="38">
        <v>91.08</v>
      </c>
      <c r="G155" s="81"/>
      <c r="H155" s="38">
        <v>90.87</v>
      </c>
      <c r="I155" s="38">
        <v>17</v>
      </c>
      <c r="J155" s="82">
        <f t="shared" si="20"/>
        <v>143.62567674113009</v>
      </c>
      <c r="K155" s="83">
        <f t="shared" si="21"/>
        <v>109299.14</v>
      </c>
      <c r="L155" s="74">
        <f t="shared" si="22"/>
        <v>105926.04</v>
      </c>
      <c r="M155" s="74">
        <f t="shared" si="23"/>
        <v>0</v>
      </c>
      <c r="O155" s="80"/>
    </row>
    <row r="156" spans="1:15" ht="26.1" customHeight="1" x14ac:dyDescent="0.25">
      <c r="A156" s="48">
        <v>3</v>
      </c>
      <c r="B156" s="71" t="s">
        <v>135</v>
      </c>
      <c r="C156" s="72"/>
      <c r="D156" s="72">
        <v>26</v>
      </c>
      <c r="E156" s="15">
        <v>35</v>
      </c>
      <c r="F156" s="81"/>
      <c r="G156" s="38">
        <v>424.34</v>
      </c>
      <c r="H156" s="84"/>
      <c r="I156" s="84"/>
      <c r="J156" s="82">
        <f t="shared" si="20"/>
        <v>156.39346153846151</v>
      </c>
      <c r="K156" s="83">
        <f t="shared" si="21"/>
        <v>4066.2299999999996</v>
      </c>
      <c r="L156" s="74">
        <f t="shared" si="22"/>
        <v>0</v>
      </c>
      <c r="M156" s="74">
        <f t="shared" si="23"/>
        <v>4031.2299999999996</v>
      </c>
      <c r="O156" s="80"/>
    </row>
    <row r="157" spans="1:15" x14ac:dyDescent="0.25">
      <c r="A157" s="48">
        <v>4</v>
      </c>
      <c r="B157" s="71" t="s">
        <v>136</v>
      </c>
      <c r="C157" s="72">
        <v>200</v>
      </c>
      <c r="D157" s="72">
        <v>1766.1</v>
      </c>
      <c r="E157" s="15">
        <v>4303.3500000000004</v>
      </c>
      <c r="F157" s="38">
        <v>178.16</v>
      </c>
      <c r="G157" s="81"/>
      <c r="H157" s="38">
        <v>134.82</v>
      </c>
      <c r="I157" s="84"/>
      <c r="J157" s="82">
        <f t="shared" si="20"/>
        <v>119.757335371723</v>
      </c>
      <c r="K157" s="83">
        <f t="shared" si="21"/>
        <v>211503.43</v>
      </c>
      <c r="L157" s="74">
        <f t="shared" si="22"/>
        <v>207200.08</v>
      </c>
      <c r="M157" s="74">
        <f t="shared" si="23"/>
        <v>0</v>
      </c>
      <c r="O157" s="80"/>
    </row>
    <row r="158" spans="1:15" x14ac:dyDescent="0.25">
      <c r="A158" s="48">
        <v>5</v>
      </c>
      <c r="B158" s="71" t="s">
        <v>137</v>
      </c>
      <c r="C158" s="72">
        <v>20</v>
      </c>
      <c r="D158" s="72">
        <v>170.4</v>
      </c>
      <c r="E158" s="15">
        <v>837.72</v>
      </c>
      <c r="F158" s="81"/>
      <c r="G158" s="38">
        <v>1657.6</v>
      </c>
      <c r="H158" s="84"/>
      <c r="I158" s="84"/>
      <c r="J158" s="82">
        <f t="shared" si="20"/>
        <v>97.329342723004686</v>
      </c>
      <c r="K158" s="83">
        <f t="shared" si="21"/>
        <v>16584.919999999998</v>
      </c>
      <c r="L158" s="74">
        <f t="shared" si="22"/>
        <v>0</v>
      </c>
      <c r="M158" s="74">
        <f t="shared" si="23"/>
        <v>15747.199999999999</v>
      </c>
      <c r="O158" s="80"/>
    </row>
    <row r="159" spans="1:15" x14ac:dyDescent="0.25">
      <c r="A159" s="48">
        <v>6</v>
      </c>
      <c r="B159" s="71" t="s">
        <v>138</v>
      </c>
      <c r="C159" s="72">
        <v>52</v>
      </c>
      <c r="D159" s="72">
        <v>1060.2</v>
      </c>
      <c r="E159" s="15">
        <v>2755.37</v>
      </c>
      <c r="F159" s="38">
        <v>85.85</v>
      </c>
      <c r="G159" s="81"/>
      <c r="H159" s="38">
        <v>52.68</v>
      </c>
      <c r="I159" s="84"/>
      <c r="J159" s="82">
        <f t="shared" si="20"/>
        <v>96.773174872665521</v>
      </c>
      <c r="K159" s="83">
        <f t="shared" si="21"/>
        <v>102598.91999999998</v>
      </c>
      <c r="L159" s="74">
        <f t="shared" si="22"/>
        <v>99843.549999999988</v>
      </c>
      <c r="M159" s="74">
        <f t="shared" si="23"/>
        <v>0</v>
      </c>
      <c r="O159" s="80"/>
    </row>
    <row r="160" spans="1:15" x14ac:dyDescent="0.25">
      <c r="A160" s="48">
        <v>7</v>
      </c>
      <c r="B160" s="71" t="s">
        <v>139</v>
      </c>
      <c r="C160" s="72">
        <v>701</v>
      </c>
      <c r="D160" s="72">
        <v>2911</v>
      </c>
      <c r="E160" s="15">
        <v>10163.69</v>
      </c>
      <c r="F160" s="38">
        <v>190.19</v>
      </c>
      <c r="G160" s="81"/>
      <c r="H160" s="38">
        <v>246.25</v>
      </c>
      <c r="I160" s="84"/>
      <c r="J160" s="82">
        <f t="shared" si="20"/>
        <v>79.476008244589494</v>
      </c>
      <c r="K160" s="83">
        <f t="shared" si="21"/>
        <v>231354.66</v>
      </c>
      <c r="L160" s="74">
        <f t="shared" si="22"/>
        <v>221190.97</v>
      </c>
      <c r="M160" s="74">
        <f t="shared" si="23"/>
        <v>0</v>
      </c>
      <c r="O160" s="80"/>
    </row>
    <row r="161" spans="1:15" x14ac:dyDescent="0.25">
      <c r="A161" s="48">
        <v>8</v>
      </c>
      <c r="B161" s="71" t="s">
        <v>140</v>
      </c>
      <c r="C161" s="72">
        <v>410</v>
      </c>
      <c r="D161" s="72">
        <v>1300.8</v>
      </c>
      <c r="E161" s="15">
        <v>3984.86</v>
      </c>
      <c r="F161" s="38">
        <v>80.27</v>
      </c>
      <c r="G161" s="81"/>
      <c r="H161" s="38">
        <v>140.79</v>
      </c>
      <c r="I161" s="84"/>
      <c r="J161" s="82">
        <f t="shared" si="20"/>
        <v>74.830004612546119</v>
      </c>
      <c r="K161" s="83">
        <f t="shared" si="21"/>
        <v>97338.87</v>
      </c>
      <c r="L161" s="74">
        <f t="shared" si="22"/>
        <v>93354.01</v>
      </c>
      <c r="M161" s="74">
        <f t="shared" si="23"/>
        <v>0</v>
      </c>
      <c r="O161" s="80"/>
    </row>
    <row r="162" spans="1:15" ht="25.5" x14ac:dyDescent="0.25">
      <c r="A162" s="48">
        <v>9</v>
      </c>
      <c r="B162" s="71" t="s">
        <v>141</v>
      </c>
      <c r="C162" s="72">
        <v>1151</v>
      </c>
      <c r="D162" s="72">
        <v>3136.7</v>
      </c>
      <c r="E162" s="15">
        <v>32714.87</v>
      </c>
      <c r="F162" s="38">
        <v>141.81</v>
      </c>
      <c r="G162" s="81"/>
      <c r="H162" s="38">
        <v>547.61</v>
      </c>
      <c r="I162" s="84"/>
      <c r="J162" s="82">
        <f t="shared" si="20"/>
        <v>63.008862817610868</v>
      </c>
      <c r="K162" s="83">
        <f t="shared" si="21"/>
        <v>197639.9</v>
      </c>
      <c r="L162" s="74">
        <f t="shared" si="22"/>
        <v>164925.03</v>
      </c>
      <c r="M162" s="74">
        <f t="shared" si="23"/>
        <v>0</v>
      </c>
      <c r="O162" s="80"/>
    </row>
    <row r="163" spans="1:15" x14ac:dyDescent="0.25">
      <c r="A163" s="48">
        <v>10</v>
      </c>
      <c r="B163" s="71" t="s">
        <v>142</v>
      </c>
      <c r="C163" s="72">
        <v>500</v>
      </c>
      <c r="D163" s="72">
        <v>2129.3000000000002</v>
      </c>
      <c r="E163" s="15">
        <v>12796.86</v>
      </c>
      <c r="F163" s="38">
        <v>102.31</v>
      </c>
      <c r="G163" s="81"/>
      <c r="H163" s="38">
        <v>214.93</v>
      </c>
      <c r="I163" s="84"/>
      <c r="J163" s="82">
        <f t="shared" si="20"/>
        <v>61.890475743201989</v>
      </c>
      <c r="K163" s="83">
        <f t="shared" si="21"/>
        <v>131783.39000000001</v>
      </c>
      <c r="L163" s="74">
        <f t="shared" si="22"/>
        <v>118986.53</v>
      </c>
      <c r="M163" s="74">
        <f t="shared" si="23"/>
        <v>0</v>
      </c>
      <c r="O163" s="80"/>
    </row>
    <row r="164" spans="1:15" ht="25.5" x14ac:dyDescent="0.25">
      <c r="A164" s="48">
        <v>11</v>
      </c>
      <c r="B164" s="71" t="s">
        <v>143</v>
      </c>
      <c r="C164" s="72">
        <v>100</v>
      </c>
      <c r="D164" s="72">
        <v>439.2</v>
      </c>
      <c r="E164" s="15">
        <v>12340.29</v>
      </c>
      <c r="F164" s="61"/>
      <c r="G164" s="81"/>
      <c r="H164" s="84"/>
      <c r="I164" s="84"/>
      <c r="J164" s="82">
        <f t="shared" si="20"/>
        <v>28.097199453551916</v>
      </c>
      <c r="K164" s="83">
        <f t="shared" si="21"/>
        <v>12340.29</v>
      </c>
      <c r="L164" s="74">
        <f t="shared" si="22"/>
        <v>0</v>
      </c>
      <c r="M164" s="74">
        <f t="shared" si="23"/>
        <v>0</v>
      </c>
      <c r="O164" s="80"/>
    </row>
    <row r="165" spans="1:15" x14ac:dyDescent="0.25">
      <c r="A165" s="48">
        <v>12</v>
      </c>
      <c r="B165" s="71" t="s">
        <v>144</v>
      </c>
      <c r="C165" s="72">
        <v>730</v>
      </c>
      <c r="D165" s="72">
        <v>2317</v>
      </c>
      <c r="E165" s="76">
        <v>39906.519999999997</v>
      </c>
      <c r="F165" s="81"/>
      <c r="G165" s="81"/>
      <c r="H165" s="39">
        <v>295.27</v>
      </c>
      <c r="I165" s="39">
        <v>23</v>
      </c>
      <c r="J165" s="82">
        <f t="shared" si="20"/>
        <v>17.223357790246006</v>
      </c>
      <c r="K165" s="83">
        <f t="shared" si="21"/>
        <v>39906.519999999997</v>
      </c>
      <c r="L165" s="74">
        <f t="shared" si="22"/>
        <v>0</v>
      </c>
      <c r="M165" s="74">
        <f t="shared" si="23"/>
        <v>0</v>
      </c>
      <c r="O165" s="80"/>
    </row>
    <row r="166" spans="1:15" x14ac:dyDescent="0.25">
      <c r="A166" s="48">
        <v>13</v>
      </c>
      <c r="B166" s="71" t="s">
        <v>145</v>
      </c>
      <c r="C166" s="72">
        <v>57</v>
      </c>
      <c r="D166" s="72">
        <v>240.1</v>
      </c>
      <c r="E166" s="15">
        <v>861.43</v>
      </c>
      <c r="F166" s="81"/>
      <c r="G166" s="81"/>
      <c r="H166" s="38">
        <v>16.09</v>
      </c>
      <c r="I166" s="84"/>
      <c r="J166" s="82">
        <f t="shared" si="20"/>
        <v>3.5877967513536024</v>
      </c>
      <c r="K166" s="83">
        <f t="shared" si="21"/>
        <v>861.43</v>
      </c>
      <c r="L166" s="74">
        <f t="shared" si="22"/>
        <v>0</v>
      </c>
      <c r="M166" s="74">
        <f t="shared" si="23"/>
        <v>0</v>
      </c>
      <c r="O166" s="80"/>
    </row>
    <row r="167" spans="1:15" x14ac:dyDescent="0.25">
      <c r="A167" s="85"/>
      <c r="B167" s="86" t="s">
        <v>146</v>
      </c>
      <c r="C167" s="87">
        <f t="shared" ref="C167:I167" si="24">SUM(C154:C166)</f>
        <v>4061</v>
      </c>
      <c r="D167" s="87">
        <f t="shared" si="24"/>
        <v>16684.599999999999</v>
      </c>
      <c r="E167" s="87">
        <f t="shared" si="24"/>
        <v>128770.31999999998</v>
      </c>
      <c r="F167" s="87">
        <f t="shared" si="24"/>
        <v>917.12999999999988</v>
      </c>
      <c r="G167" s="87">
        <f t="shared" si="24"/>
        <v>2081.94</v>
      </c>
      <c r="H167" s="87">
        <f t="shared" si="24"/>
        <v>1794.98</v>
      </c>
      <c r="I167" s="87">
        <f t="shared" si="24"/>
        <v>51.56</v>
      </c>
      <c r="J167" s="88"/>
      <c r="K167" s="88"/>
      <c r="L167" s="88"/>
      <c r="M167" s="88"/>
      <c r="O167" s="80"/>
    </row>
    <row r="168" spans="1:15" x14ac:dyDescent="0.25">
      <c r="A168" s="85"/>
      <c r="B168" s="86" t="s">
        <v>147</v>
      </c>
      <c r="C168" s="87"/>
      <c r="D168" s="87"/>
      <c r="E168" s="87"/>
      <c r="F168" s="87"/>
      <c r="G168" s="87"/>
      <c r="H168" s="87"/>
      <c r="I168" s="87"/>
      <c r="J168" s="82">
        <f>SUM(J154:J166)/13</f>
        <v>83.255663422702781</v>
      </c>
      <c r="K168" s="88"/>
      <c r="L168" s="88"/>
      <c r="M168" s="88"/>
      <c r="O168" s="80"/>
    </row>
    <row r="169" spans="1:15" x14ac:dyDescent="0.25">
      <c r="O169" s="80"/>
    </row>
    <row r="170" spans="1:15" ht="2.25" customHeight="1" x14ac:dyDescent="0.25">
      <c r="O170" s="80"/>
    </row>
    <row r="171" spans="1:15" ht="24.75" customHeight="1" x14ac:dyDescent="0.25">
      <c r="A171" s="4" t="s">
        <v>1</v>
      </c>
      <c r="B171" s="3" t="s">
        <v>2</v>
      </c>
      <c r="C171" s="3" t="s">
        <v>3</v>
      </c>
      <c r="D171" s="3" t="s">
        <v>4</v>
      </c>
      <c r="E171" s="3" t="s">
        <v>5</v>
      </c>
      <c r="F171" s="3"/>
      <c r="G171" s="3"/>
      <c r="H171" s="3"/>
      <c r="I171" s="3"/>
      <c r="J171" s="3" t="s">
        <v>6</v>
      </c>
      <c r="K171" s="3" t="s">
        <v>7</v>
      </c>
      <c r="L171" s="3"/>
      <c r="M171" s="3"/>
      <c r="O171" s="80"/>
    </row>
    <row r="172" spans="1:15" ht="38.25" x14ac:dyDescent="0.25">
      <c r="A172" s="4"/>
      <c r="B172" s="3"/>
      <c r="C172" s="3"/>
      <c r="D172" s="3"/>
      <c r="E172" s="8" t="s">
        <v>8</v>
      </c>
      <c r="F172" s="8" t="s">
        <v>9</v>
      </c>
      <c r="G172" s="8" t="s">
        <v>10</v>
      </c>
      <c r="H172" s="8" t="s">
        <v>11</v>
      </c>
      <c r="I172" s="8" t="s">
        <v>12</v>
      </c>
      <c r="J172" s="3"/>
      <c r="K172" s="8" t="s">
        <v>13</v>
      </c>
      <c r="L172" s="8" t="s">
        <v>14</v>
      </c>
      <c r="M172" s="8" t="s">
        <v>15</v>
      </c>
      <c r="O172" s="80"/>
    </row>
    <row r="173" spans="1:15" x14ac:dyDescent="0.25">
      <c r="A173" s="1" t="s">
        <v>148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80"/>
    </row>
    <row r="174" spans="1:15" x14ac:dyDescent="0.25">
      <c r="A174" s="70">
        <v>1</v>
      </c>
      <c r="B174" s="71" t="s">
        <v>149</v>
      </c>
      <c r="C174" s="72">
        <v>1000</v>
      </c>
      <c r="D174" s="72">
        <v>1456</v>
      </c>
      <c r="E174" s="38">
        <v>202184.42</v>
      </c>
      <c r="F174" s="38">
        <v>333.16</v>
      </c>
      <c r="G174" s="89"/>
      <c r="H174" s="38">
        <v>5715.15</v>
      </c>
      <c r="I174" s="90"/>
      <c r="J174" s="82">
        <f>K174/D174</f>
        <v>404.97905219780222</v>
      </c>
      <c r="K174" s="91">
        <f>L174+M174+E174</f>
        <v>589649.5</v>
      </c>
      <c r="L174" s="91">
        <f>F174*1163</f>
        <v>387465.08</v>
      </c>
      <c r="M174" s="91"/>
      <c r="O174" s="80"/>
    </row>
    <row r="175" spans="1:15" x14ac:dyDescent="0.25">
      <c r="A175" s="48">
        <v>2</v>
      </c>
      <c r="B175" s="71" t="s">
        <v>150</v>
      </c>
      <c r="C175" s="72">
        <v>80</v>
      </c>
      <c r="D175" s="72">
        <v>232.1</v>
      </c>
      <c r="E175" s="38">
        <v>548.62</v>
      </c>
      <c r="F175" s="38">
        <v>28.49</v>
      </c>
      <c r="G175" s="89"/>
      <c r="H175" s="38">
        <v>35.43</v>
      </c>
      <c r="I175" s="90"/>
      <c r="J175" s="82">
        <f>K175/D175</f>
        <v>145.12059457130547</v>
      </c>
      <c r="K175" s="91">
        <f>L175+M175+E175</f>
        <v>33682.49</v>
      </c>
      <c r="L175" s="91">
        <f>F175*1163</f>
        <v>33133.869999999995</v>
      </c>
      <c r="M175" s="91"/>
      <c r="O175" s="80"/>
    </row>
    <row r="176" spans="1:15" x14ac:dyDescent="0.25">
      <c r="A176" s="48">
        <v>3</v>
      </c>
      <c r="B176" s="71" t="s">
        <v>151</v>
      </c>
      <c r="C176" s="72">
        <v>280</v>
      </c>
      <c r="D176" s="72">
        <v>1838.5</v>
      </c>
      <c r="E176" s="38">
        <v>173682.51</v>
      </c>
      <c r="F176" s="90"/>
      <c r="G176" s="89"/>
      <c r="H176" s="38">
        <v>414.52</v>
      </c>
      <c r="I176" s="90"/>
      <c r="J176" s="82">
        <f>K176/D176</f>
        <v>94.469681805819974</v>
      </c>
      <c r="K176" s="91">
        <f>L176+M176+E176</f>
        <v>173682.51</v>
      </c>
      <c r="L176" s="91">
        <f>F176*1163</f>
        <v>0</v>
      </c>
      <c r="M176" s="91"/>
      <c r="O176" s="80"/>
    </row>
    <row r="177" spans="1:15" x14ac:dyDescent="0.25">
      <c r="A177" s="48">
        <v>4</v>
      </c>
      <c r="B177" s="71" t="s">
        <v>152</v>
      </c>
      <c r="C177" s="72">
        <v>193</v>
      </c>
      <c r="D177" s="72">
        <v>1478</v>
      </c>
      <c r="E177" s="38">
        <v>26366.34</v>
      </c>
      <c r="F177" s="38">
        <v>78.819999999999993</v>
      </c>
      <c r="G177" s="89"/>
      <c r="H177" s="38">
        <v>277.5</v>
      </c>
      <c r="I177" s="38">
        <v>135.03</v>
      </c>
      <c r="J177" s="82">
        <f>K177/D177</f>
        <v>79.860622462787546</v>
      </c>
      <c r="K177" s="91">
        <f>L177+M177+E177</f>
        <v>118033.99999999999</v>
      </c>
      <c r="L177" s="91">
        <f>F177*1163</f>
        <v>91667.659999999989</v>
      </c>
      <c r="M177" s="91"/>
      <c r="O177" s="80"/>
    </row>
    <row r="178" spans="1:15" x14ac:dyDescent="0.25">
      <c r="A178" s="63"/>
      <c r="B178" s="64" t="s">
        <v>146</v>
      </c>
      <c r="C178" s="65">
        <f>SUM(C174:C177)</f>
        <v>1553</v>
      </c>
      <c r="D178" s="65">
        <f>SUM(D174:D177)</f>
        <v>5004.6000000000004</v>
      </c>
      <c r="E178" s="65">
        <f>SUM(E174:E177)</f>
        <v>402781.89000000007</v>
      </c>
      <c r="F178" s="65">
        <f>SUM(F174:F177)</f>
        <v>440.47</v>
      </c>
      <c r="G178" s="68"/>
      <c r="H178" s="65">
        <f>SUM(H174:H177)</f>
        <v>6442.6</v>
      </c>
      <c r="I178" s="65">
        <f>SUM(I174:I177)</f>
        <v>135.03</v>
      </c>
      <c r="J178" s="68"/>
      <c r="K178" s="68"/>
      <c r="L178" s="92"/>
      <c r="M178" s="68"/>
      <c r="O178" s="80"/>
    </row>
    <row r="179" spans="1:15" x14ac:dyDescent="0.25">
      <c r="A179" s="63"/>
      <c r="B179" s="64" t="s">
        <v>147</v>
      </c>
      <c r="C179" s="65"/>
      <c r="D179" s="65"/>
      <c r="E179" s="65"/>
      <c r="F179" s="65"/>
      <c r="G179" s="68"/>
      <c r="H179" s="65"/>
      <c r="I179" s="68"/>
      <c r="J179" s="93">
        <f>SUM(J174:J177)/4</f>
        <v>181.10748775942881</v>
      </c>
      <c r="K179" s="68"/>
      <c r="L179" s="68"/>
      <c r="M179" s="68"/>
      <c r="O179" s="80"/>
    </row>
    <row r="180" spans="1:15" x14ac:dyDescent="0.25">
      <c r="O180" s="80"/>
    </row>
    <row r="181" spans="1:15" ht="6" customHeight="1" x14ac:dyDescent="0.25">
      <c r="O181" s="80"/>
    </row>
    <row r="182" spans="1:15" ht="26.25" customHeight="1" x14ac:dyDescent="0.25">
      <c r="A182" s="4" t="s">
        <v>1</v>
      </c>
      <c r="B182" s="3" t="s">
        <v>2</v>
      </c>
      <c r="C182" s="3" t="s">
        <v>3</v>
      </c>
      <c r="D182" s="3" t="s">
        <v>4</v>
      </c>
      <c r="E182" s="3" t="s">
        <v>5</v>
      </c>
      <c r="F182" s="3"/>
      <c r="G182" s="3"/>
      <c r="H182" s="3"/>
      <c r="I182" s="3"/>
      <c r="J182" s="3" t="s">
        <v>6</v>
      </c>
      <c r="K182" s="3" t="s">
        <v>7</v>
      </c>
      <c r="L182" s="3"/>
      <c r="M182" s="3"/>
      <c r="O182" s="80"/>
    </row>
    <row r="183" spans="1:15" ht="38.25" x14ac:dyDescent="0.25">
      <c r="A183" s="4"/>
      <c r="B183" s="3"/>
      <c r="C183" s="3"/>
      <c r="D183" s="3"/>
      <c r="E183" s="8" t="s">
        <v>8</v>
      </c>
      <c r="F183" s="8" t="s">
        <v>9</v>
      </c>
      <c r="G183" s="8" t="s">
        <v>10</v>
      </c>
      <c r="H183" s="8" t="s">
        <v>11</v>
      </c>
      <c r="I183" s="8" t="s">
        <v>12</v>
      </c>
      <c r="J183" s="3"/>
      <c r="K183" s="8" t="s">
        <v>13</v>
      </c>
      <c r="L183" s="8" t="s">
        <v>14</v>
      </c>
      <c r="M183" s="8" t="s">
        <v>15</v>
      </c>
      <c r="O183" s="80"/>
    </row>
    <row r="184" spans="1:15" x14ac:dyDescent="0.25">
      <c r="A184" s="1" t="s">
        <v>153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80"/>
    </row>
    <row r="185" spans="1:15" ht="25.5" x14ac:dyDescent="0.25">
      <c r="A185" s="11">
        <v>1</v>
      </c>
      <c r="B185" s="35" t="s">
        <v>154</v>
      </c>
      <c r="C185" s="49">
        <v>871</v>
      </c>
      <c r="D185" s="49">
        <v>9941.7999999999993</v>
      </c>
      <c r="E185" s="38">
        <v>103169.03</v>
      </c>
      <c r="F185" s="38">
        <v>782.37</v>
      </c>
      <c r="G185" s="94"/>
      <c r="H185" s="95">
        <v>5563.3</v>
      </c>
      <c r="I185" s="96"/>
      <c r="J185" s="97">
        <f>K185/D185</f>
        <v>101.89958961153917</v>
      </c>
      <c r="K185" s="98">
        <f>L185+M185+E185</f>
        <v>1013065.3400000001</v>
      </c>
      <c r="L185" s="98">
        <f>F185*1163</f>
        <v>909896.31</v>
      </c>
      <c r="M185" s="98">
        <f>G185*9.5</f>
        <v>0</v>
      </c>
      <c r="O185" s="80"/>
    </row>
    <row r="186" spans="1:15" ht="38.25" x14ac:dyDescent="0.25">
      <c r="A186" s="11">
        <v>2</v>
      </c>
      <c r="B186" s="35" t="s">
        <v>155</v>
      </c>
      <c r="C186" s="49">
        <v>875</v>
      </c>
      <c r="D186" s="49">
        <v>4538.7</v>
      </c>
      <c r="E186" s="38">
        <v>102290.19</v>
      </c>
      <c r="F186" s="38">
        <v>282.88</v>
      </c>
      <c r="G186" s="94"/>
      <c r="H186" s="95">
        <v>3753.11</v>
      </c>
      <c r="I186" s="95">
        <v>1359.56</v>
      </c>
      <c r="J186" s="97">
        <f>K186/D186</f>
        <v>95.022722365435044</v>
      </c>
      <c r="K186" s="98">
        <f>L186+M186+E186</f>
        <v>431279.63</v>
      </c>
      <c r="L186" s="98">
        <f>F186*1163</f>
        <v>328989.44</v>
      </c>
      <c r="M186" s="98">
        <f>G186*9.5</f>
        <v>0</v>
      </c>
      <c r="O186" s="80"/>
    </row>
    <row r="187" spans="1:15" ht="25.5" x14ac:dyDescent="0.25">
      <c r="A187" s="11">
        <v>3</v>
      </c>
      <c r="B187" s="35" t="s">
        <v>156</v>
      </c>
      <c r="C187" s="49">
        <v>2425</v>
      </c>
      <c r="D187" s="49">
        <v>12788.2</v>
      </c>
      <c r="E187" s="38">
        <v>159933.29</v>
      </c>
      <c r="F187" s="38">
        <v>844.18</v>
      </c>
      <c r="G187" s="99">
        <v>709.07</v>
      </c>
      <c r="H187" s="95">
        <v>6873.31</v>
      </c>
      <c r="I187" s="96"/>
      <c r="J187" s="97">
        <f>K187/D187</f>
        <v>89.805507811889072</v>
      </c>
      <c r="K187" s="98">
        <f>L187+M187+E187</f>
        <v>1148450.7949999999</v>
      </c>
      <c r="L187" s="98">
        <f>F187*1163</f>
        <v>981781.34</v>
      </c>
      <c r="M187" s="98">
        <f>G187*9.5</f>
        <v>6736.1650000000009</v>
      </c>
      <c r="O187" s="80"/>
    </row>
    <row r="188" spans="1:15" ht="25.5" x14ac:dyDescent="0.25">
      <c r="A188" s="11">
        <v>4</v>
      </c>
      <c r="B188" s="35" t="s">
        <v>157</v>
      </c>
      <c r="C188" s="49">
        <v>1332</v>
      </c>
      <c r="D188" s="49">
        <v>11092.1</v>
      </c>
      <c r="E188" s="38">
        <v>201768.63</v>
      </c>
      <c r="F188" s="38">
        <v>607.61</v>
      </c>
      <c r="G188" s="94"/>
      <c r="H188" s="95">
        <v>8556.61</v>
      </c>
      <c r="I188" s="95">
        <v>1279.3900000000001</v>
      </c>
      <c r="J188" s="97">
        <f>K188/D188</f>
        <v>81.897842608703499</v>
      </c>
      <c r="K188" s="98">
        <f>L188+M188+E188</f>
        <v>908419.06</v>
      </c>
      <c r="L188" s="98">
        <f>F188*1163</f>
        <v>706650.43</v>
      </c>
      <c r="M188" s="98">
        <f>G188*9.5</f>
        <v>0</v>
      </c>
      <c r="O188" s="80"/>
    </row>
    <row r="189" spans="1:15" ht="25.5" x14ac:dyDescent="0.25">
      <c r="A189" s="11">
        <v>5</v>
      </c>
      <c r="B189" s="35" t="s">
        <v>158</v>
      </c>
      <c r="C189" s="49">
        <v>8780</v>
      </c>
      <c r="D189" s="49">
        <v>8780.4</v>
      </c>
      <c r="E189" s="38">
        <v>129002.02</v>
      </c>
      <c r="F189" s="38">
        <v>126.56</v>
      </c>
      <c r="G189" s="100">
        <v>42921.7509953681</v>
      </c>
      <c r="H189" s="95">
        <v>2566.8000000000002</v>
      </c>
      <c r="I189" s="95">
        <v>255.19</v>
      </c>
      <c r="J189" s="97">
        <f>K189/D189</f>
        <v>77.89484926153672</v>
      </c>
      <c r="K189" s="98">
        <f>L189+M189+E189</f>
        <v>683947.93445599696</v>
      </c>
      <c r="L189" s="98">
        <f>F189*1163</f>
        <v>147189.28</v>
      </c>
      <c r="M189" s="98">
        <f>G189*9.5</f>
        <v>407756.63445599697</v>
      </c>
      <c r="O189" s="80"/>
    </row>
    <row r="190" spans="1:15" x14ac:dyDescent="0.25">
      <c r="A190" s="32"/>
      <c r="B190" s="28" t="s">
        <v>146</v>
      </c>
      <c r="C190" s="29">
        <f t="shared" ref="C190:I190" si="25">SUM(C185:C189)</f>
        <v>14283</v>
      </c>
      <c r="D190" s="29">
        <f t="shared" si="25"/>
        <v>47141.200000000004</v>
      </c>
      <c r="E190" s="29">
        <f t="shared" si="25"/>
        <v>696163.16</v>
      </c>
      <c r="F190" s="29">
        <f t="shared" si="25"/>
        <v>2643.6</v>
      </c>
      <c r="G190" s="29">
        <f t="shared" si="25"/>
        <v>43630.8209953681</v>
      </c>
      <c r="H190" s="29">
        <f t="shared" si="25"/>
        <v>27313.13</v>
      </c>
      <c r="I190" s="29">
        <f t="shared" si="25"/>
        <v>2894.14</v>
      </c>
      <c r="J190" s="31"/>
      <c r="K190" s="31"/>
      <c r="L190" s="31"/>
      <c r="M190" s="31"/>
      <c r="O190" s="80"/>
    </row>
    <row r="191" spans="1:15" x14ac:dyDescent="0.25">
      <c r="A191" s="32"/>
      <c r="B191" s="28" t="s">
        <v>147</v>
      </c>
      <c r="C191" s="29"/>
      <c r="D191" s="29"/>
      <c r="E191" s="29"/>
      <c r="F191" s="29"/>
      <c r="G191" s="29"/>
      <c r="H191" s="29"/>
      <c r="I191" s="29"/>
      <c r="J191" s="101">
        <f>SUM(J185:J189)/5</f>
        <v>89.304102331820701</v>
      </c>
      <c r="K191" s="31"/>
      <c r="L191" s="31"/>
      <c r="M191" s="31"/>
      <c r="O191" s="80"/>
    </row>
    <row r="193" spans="2:9" x14ac:dyDescent="0.25">
      <c r="B193" s="102"/>
    </row>
    <row r="194" spans="2:9" x14ac:dyDescent="0.25">
      <c r="I194" s="26"/>
    </row>
  </sheetData>
  <mergeCells count="57">
    <mergeCell ref="A184:M184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6:M6"/>
    <mergeCell ref="A57:A58"/>
    <mergeCell ref="B57:B58"/>
    <mergeCell ref="C57:C58"/>
    <mergeCell ref="D57:D58"/>
    <mergeCell ref="E57:I57"/>
    <mergeCell ref="J57:J58"/>
    <mergeCell ref="K57:M57"/>
    <mergeCell ref="A1:K1"/>
    <mergeCell ref="A4:A5"/>
    <mergeCell ref="B4:B5"/>
    <mergeCell ref="C4:C5"/>
    <mergeCell ref="D4:D5"/>
    <mergeCell ref="E4:I4"/>
    <mergeCell ref="J4:J5"/>
    <mergeCell ref="K4:M4"/>
  </mergeCells>
  <pageMargins left="0.70833333333333304" right="0.70833333333333304" top="0.74791666666666701" bottom="0.74791666666666701" header="0.511811023622047" footer="0.511811023622047"/>
  <pageSetup paperSize="9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Аркуш1!Excel_BuiltIn__FilterDatabase</vt:lpstr>
      <vt:lpstr>Аркуш1!Excel_BuiltIn_Print_Area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Гребенюк Оксана Костянтинівна</dc:creator>
  <dc:description/>
  <cp:lastModifiedBy>Лебідь Розалія Олександрівна</cp:lastModifiedBy>
  <cp:revision>283</cp:revision>
  <cp:lastPrinted>2022-05-31T16:08:25Z</cp:lastPrinted>
  <dcterms:created xsi:type="dcterms:W3CDTF">2021-08-16T15:18:27Z</dcterms:created>
  <dcterms:modified xsi:type="dcterms:W3CDTF">2023-01-17T09:19:59Z</dcterms:modified>
  <dc:language>uk-UA</dc:language>
</cp:coreProperties>
</file>